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12 OPTI DICIEMBRE 2022\"/>
    </mc:Choice>
  </mc:AlternateContent>
  <bookViews>
    <workbookView xWindow="0" yWindow="0" windowWidth="21600" windowHeight="9480"/>
  </bookViews>
  <sheets>
    <sheet name="P2 Presupuesto Aprobado-Eje (2" sheetId="2" r:id="rId1"/>
  </sheets>
  <externalReferences>
    <externalReference r:id="rId2"/>
  </externalReferences>
  <definedNames>
    <definedName name="_xlnm.Print_Area" localSheetId="0">'P2 Presupuesto Aprobado-Eje (2'!$A$2:$P$96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5" i="2" l="1"/>
  <c r="M85" i="2"/>
  <c r="L85" i="2"/>
  <c r="K85" i="2"/>
  <c r="J85" i="2"/>
  <c r="I85" i="2"/>
  <c r="H85" i="2"/>
  <c r="G85" i="2"/>
  <c r="F85" i="2"/>
  <c r="E85" i="2"/>
  <c r="D85" i="2"/>
  <c r="C85" i="2"/>
  <c r="B85" i="2"/>
  <c r="P84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P82" i="2"/>
  <c r="P81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P79" i="2"/>
  <c r="P78" i="2"/>
  <c r="P77" i="2"/>
  <c r="I77" i="2"/>
  <c r="H77" i="2"/>
  <c r="G77" i="2"/>
  <c r="F77" i="2"/>
  <c r="E77" i="2"/>
  <c r="D77" i="2"/>
  <c r="C77" i="2"/>
  <c r="B77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P75" i="2"/>
  <c r="P74" i="2"/>
  <c r="P73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P71" i="2"/>
  <c r="P70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P68" i="2"/>
  <c r="P67" i="2"/>
  <c r="P66" i="2"/>
  <c r="P65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P63" i="2"/>
  <c r="P62" i="2"/>
  <c r="P61" i="2"/>
  <c r="P60" i="2"/>
  <c r="P59" i="2"/>
  <c r="P58" i="2"/>
  <c r="P57" i="2"/>
  <c r="P56" i="2"/>
  <c r="K56" i="2"/>
  <c r="P55" i="2"/>
  <c r="K55" i="2"/>
  <c r="O54" i="2"/>
  <c r="P54" i="2" s="1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P53" i="2"/>
  <c r="P52" i="2"/>
  <c r="P51" i="2"/>
  <c r="P50" i="2"/>
  <c r="P49" i="2"/>
  <c r="P48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P46" i="2"/>
  <c r="P45" i="2"/>
  <c r="P44" i="2"/>
  <c r="P43" i="2"/>
  <c r="P42" i="2"/>
  <c r="P41" i="2"/>
  <c r="P40" i="2"/>
  <c r="P39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P37" i="2"/>
  <c r="K37" i="2"/>
  <c r="P36" i="2"/>
  <c r="P35" i="2"/>
  <c r="K35" i="2"/>
  <c r="P34" i="2"/>
  <c r="P33" i="2"/>
  <c r="P32" i="2"/>
  <c r="P31" i="2"/>
  <c r="K31" i="2"/>
  <c r="P30" i="2"/>
  <c r="P29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P27" i="2"/>
  <c r="K27" i="2"/>
  <c r="P26" i="2"/>
  <c r="P25" i="2"/>
  <c r="K25" i="2"/>
  <c r="P24" i="2"/>
  <c r="K24" i="2"/>
  <c r="P23" i="2"/>
  <c r="K23" i="2"/>
  <c r="P22" i="2"/>
  <c r="P21" i="2"/>
  <c r="P20" i="2"/>
  <c r="K20" i="2"/>
  <c r="P19" i="2"/>
  <c r="K19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P17" i="2"/>
  <c r="K17" i="2"/>
  <c r="P16" i="2"/>
  <c r="P15" i="2"/>
  <c r="P14" i="2"/>
  <c r="K14" i="2"/>
  <c r="P13" i="2"/>
  <c r="K13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P28" i="2" l="1"/>
  <c r="P18" i="2"/>
  <c r="O11" i="2"/>
  <c r="O85" i="2" s="1"/>
  <c r="P12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<sst xmlns="http://schemas.openxmlformats.org/spreadsheetml/2006/main" count="105" uniqueCount="105">
  <si>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</si>
  <si>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</si>
  <si>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</si>
  <si>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</si>
  <si>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</si>
  <si>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</si>
  <si>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</si>
  <si>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</si>
  <si>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</si>
  <si>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</si>
  <si>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</si>
  <si>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</si>
  <si>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</si>
  <si>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</si>
  <si>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</si>
  <si>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</si>
  <si>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</si>
  <si>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</si>
  <si>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</si>
  <si>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</si>
  <si>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</si>
  <si>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</si>
  <si>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</si>
  <si>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</si>
  <si>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</si>
  <si>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</si>
  <si>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</si>
  <si>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</si>
  <si>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</si>
  <si>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</si>
  <si>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</si>
  <si>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</si>
  <si>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</si>
  <si>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</si>
  <si>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</si>
  <si>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</si>
  <si>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</si>
  <si>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</si>
  <si>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</si>
  <si>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</si>
  <si>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</si>
  <si>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</si>
  <si>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</si>
  <si>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</si>
  <si>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</si>
  <si>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</si>
  <si>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</si>
  <si>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</si>
  <si>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</si>
  <si>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</si>
  <si>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</si>
  <si>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</si>
  <si>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</si>
  <si>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</si>
  <si>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</si>
  <si>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</si>
  <si>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</si>
  <si>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</si>
  <si>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</si>
  <si>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</si>
  <si>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</si>
  <si>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</si>
  <si>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</si>
  <si>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</si>
  <si>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</si>
  <si>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</si>
  <si>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</si>
  <si>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</si>
  <si>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</si>
  <si>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</si>
  <si>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</si>
  <si>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</si>
  <si>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</si>
  <si>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</si>
  <si>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</si>
  <si>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</si>
  <si>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</si>
  <si>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</si>
  <si>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</si>
  <si>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</si>
  <si>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</si>
  <si>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</si>
  <si>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</si>
  <si>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</si>
  <si>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</si>
  <si>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</si>
  <si>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</si>
  <si>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</si>
  <si>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</si>
  <si>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</si>
  <si>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</si>
  <si>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</si>
  <si>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</si>
  <si>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</si>
  <si>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</si>
  <si>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</si>
  <si>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</si>
  <si>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</si>
  <si>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</si>
  <si>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</si>
  <si>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</si>
  <si>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</si>
  <si>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</si>
  <si>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             Ana Cecilia Mora De La Cruz</t>
  </si>
  <si>
    <t>Total Devengado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</si>
</sst>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4" fontId="3" fillId="0" borderId="0" xfId="0" applyNumberFormat="1" applyFont="1" applyFill="1"/>
    <xf numFmtId="4" fontId="3" fillId="0" borderId="0" xfId="0" applyNumberFormat="1" applyFont="1" applyFill="1" applyBorder="1"/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2/PRESUPUESTO%202022/EJECUCION%20DEL%20PRESUPUESTO%202022/Ejecucion%20del%20Presupue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0-06-2022  (3)"/>
      <sheetName val="PROYECCION GASTOS JUNIO-DIC 22"/>
      <sheetName val="Presupuesto  Reformulado 2022 "/>
      <sheetName val="DISPONIBILI PROGEF  al 18-03-22"/>
      <sheetName val="PACC 2022 con Ajustes"/>
      <sheetName val=" Prest. form agost y ajust dic"/>
      <sheetName val="Presupuesto 2022"/>
      <sheetName val="EJECUCION AL 31-01-2022"/>
      <sheetName val="EJECUCION AL 28-02-2022"/>
      <sheetName val="EJECUCION AL 28-03-2022"/>
      <sheetName val="EJECUCION AL 30-04-2022 "/>
      <sheetName val="EJECUCION AL 31-05-2022  "/>
      <sheetName val="EJECUCION AL 30-06-2022  (2)"/>
      <sheetName val="EJECUCION AL 31-07-2022  (2)"/>
      <sheetName val="EJECUCION AL 31-08-2022 "/>
      <sheetName val="EJECUCION AL 31-09-2022 "/>
      <sheetName val="EJECUCION MENSUAL CONSOLIDA"/>
      <sheetName val="Prog y ejec T-1"/>
      <sheetName val="Disp. cuota Remuneraciones"/>
      <sheetName val="EJECUCION 1er TRIMESTRE "/>
      <sheetName val="EJECUCION 2do TRIMESTRE (2)"/>
      <sheetName val="EJECUCION 3er TRIMESTRE"/>
      <sheetName val="EJECUCION 4to TRIMESTRE"/>
      <sheetName val="DISP. UE"/>
      <sheetName val="Ejecucion T-1 SIN FORMULA  "/>
      <sheetName val="Ejecución T- 2 Sin Formulas "/>
      <sheetName val="Ejecución T-3 Sin formulas"/>
      <sheetName val="PREVENTIVO A DISMINUIR "/>
      <sheetName val="detalle pagos servicios"/>
      <sheetName val="cuentas disminuidas y cuotas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3">
          <cell r="L13">
            <v>21360525.879999999</v>
          </cell>
        </row>
        <row r="24">
          <cell r="L24">
            <v>583000</v>
          </cell>
        </row>
        <row r="33">
          <cell r="L33">
            <v>3199532.91</v>
          </cell>
        </row>
        <row r="41">
          <cell r="L41">
            <v>1203572.23</v>
          </cell>
        </row>
        <row r="47">
          <cell r="L47">
            <v>108977.24</v>
          </cell>
        </row>
        <row r="58">
          <cell r="L58">
            <v>273400</v>
          </cell>
        </row>
        <row r="63">
          <cell r="L63">
            <v>30670.240000000002</v>
          </cell>
        </row>
        <row r="66">
          <cell r="L66">
            <v>131009.5</v>
          </cell>
        </row>
        <row r="96">
          <cell r="L96">
            <v>1149786.52</v>
          </cell>
        </row>
        <row r="109">
          <cell r="L109">
            <v>26201.200000000001</v>
          </cell>
        </row>
        <row r="132">
          <cell r="L132">
            <v>1500000</v>
          </cell>
        </row>
        <row r="141">
          <cell r="L141">
            <v>563517.07000000007</v>
          </cell>
        </row>
        <row r="161">
          <cell r="L161">
            <v>2814938.8099999996</v>
          </cell>
        </row>
        <row r="169">
          <cell r="L169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0"/>
  <sheetViews>
    <sheetView showGridLines="0" tabSelected="1" topLeftCell="B10" zoomScale="80" zoomScaleNormal="80" workbookViewId="0">
      <selection activeCell="Q88" sqref="Q88"/>
    </sheetView>
  </sheetViews>
  <sheetFormatPr baseColWidth="10" defaultColWidth="11.42578125" defaultRowHeight="15" x14ac:dyDescent="0.25"/>
  <cols>
    <col min="1" max="1" width="60.28515625" customWidth="1"/>
    <col min="2" max="2" width="17.5703125" customWidth="1"/>
    <col min="3" max="3" width="16.85546875" customWidth="1"/>
    <col min="4" max="4" width="14.28515625" customWidth="1"/>
    <col min="5" max="5" width="14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5.5703125" customWidth="1"/>
    <col min="16" max="16" width="16.140625" customWidth="1"/>
    <col min="17" max="17" width="15.140625" bestFit="1" customWidth="1"/>
    <col min="18" max="18" width="12.28515625" bestFit="1" customWidth="1"/>
  </cols>
  <sheetData>
    <row r="3" spans="1:16" ht="28.5" customHeight="1" x14ac:dyDescent="0.3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1:16" ht="21" customHeight="1" x14ac:dyDescent="0.25">
      <c r="A4" s="41" t="s">
        <v>1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</row>
    <row r="5" spans="1:16" ht="15.75" x14ac:dyDescent="0.25">
      <c r="A5" s="43">
        <v>2022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16" ht="15.75" customHeight="1" x14ac:dyDescent="0.25">
      <c r="A6" s="45" t="s">
        <v>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5.75" customHeight="1" x14ac:dyDescent="0.25">
      <c r="A7" s="46" t="s">
        <v>3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9" spans="1:16" ht="25.5" customHeight="1" x14ac:dyDescent="0.25">
      <c r="A9" s="34" t="s">
        <v>4</v>
      </c>
      <c r="B9" s="35" t="s">
        <v>5</v>
      </c>
      <c r="C9" s="35" t="s">
        <v>6</v>
      </c>
      <c r="D9" s="37" t="s">
        <v>7</v>
      </c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9"/>
    </row>
    <row r="10" spans="1:16" x14ac:dyDescent="0.25">
      <c r="A10" s="34"/>
      <c r="B10" s="36"/>
      <c r="C10" s="36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104</v>
      </c>
    </row>
    <row r="11" spans="1:16" s="5" customFormat="1" x14ac:dyDescent="0.25">
      <c r="A11" s="3" t="s">
        <v>20</v>
      </c>
      <c r="B11" s="4">
        <f t="shared" ref="B11:P11" si="0">+B12+B18+B28+B38+B47+B54+B64+B69+B72</f>
        <v>490064557</v>
      </c>
      <c r="C11" s="4">
        <f t="shared" si="0"/>
        <v>540255843.69000006</v>
      </c>
      <c r="D11" s="4">
        <f t="shared" si="0"/>
        <v>24207221.669999998</v>
      </c>
      <c r="E11" s="26">
        <f t="shared" si="0"/>
        <v>28844175.970000003</v>
      </c>
      <c r="F11" s="26">
        <f t="shared" si="0"/>
        <v>35431347.200000003</v>
      </c>
      <c r="G11" s="26">
        <f t="shared" si="0"/>
        <v>27395386.189999998</v>
      </c>
      <c r="H11" s="26">
        <f t="shared" si="0"/>
        <v>49694937.230000004</v>
      </c>
      <c r="I11" s="26">
        <f t="shared" si="0"/>
        <v>31444983.239999998</v>
      </c>
      <c r="J11" s="26">
        <f t="shared" si="0"/>
        <v>29219530.309999999</v>
      </c>
      <c r="K11" s="26">
        <f>+K12+K18+K28+K38+K47+K54+K64+K69+K72</f>
        <v>33379077.249999996</v>
      </c>
      <c r="L11" s="4">
        <f t="shared" si="0"/>
        <v>29169621.890000001</v>
      </c>
      <c r="M11" s="4">
        <f t="shared" si="0"/>
        <v>54734114.32</v>
      </c>
      <c r="N11" s="4">
        <f t="shared" si="0"/>
        <v>58215050.109999999</v>
      </c>
      <c r="O11" s="4">
        <f t="shared" si="0"/>
        <v>102315930.90000001</v>
      </c>
      <c r="P11" s="4">
        <f t="shared" si="0"/>
        <v>504051376.28000003</v>
      </c>
    </row>
    <row r="12" spans="1:16" x14ac:dyDescent="0.25">
      <c r="A12" s="6" t="s">
        <v>21</v>
      </c>
      <c r="B12" s="7">
        <f t="shared" ref="B12:P12" si="1">+B13+B14+B16+B15+B17</f>
        <v>413837730</v>
      </c>
      <c r="C12" s="7">
        <f t="shared" si="1"/>
        <v>446835808.04000008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44293206.850000001</v>
      </c>
      <c r="I12" s="7">
        <f t="shared" si="1"/>
        <v>26748790.27</v>
      </c>
      <c r="J12" s="7">
        <f t="shared" si="1"/>
        <v>25379313.09</v>
      </c>
      <c r="K12" s="7">
        <f t="shared" si="1"/>
        <v>25143058.789999999</v>
      </c>
      <c r="L12" s="7">
        <f t="shared" si="1"/>
        <v>27636469.25</v>
      </c>
      <c r="M12" s="7">
        <f t="shared" si="1"/>
        <v>51442506.049999997</v>
      </c>
      <c r="N12" s="7">
        <f t="shared" si="1"/>
        <v>48655752.210000001</v>
      </c>
      <c r="O12" s="7">
        <f t="shared" si="1"/>
        <v>84541159.079999998</v>
      </c>
      <c r="P12" s="7">
        <f t="shared" si="1"/>
        <v>439303056.13000005</v>
      </c>
    </row>
    <row r="13" spans="1:16" x14ac:dyDescent="0.25">
      <c r="A13" s="8" t="s">
        <v>22</v>
      </c>
      <c r="B13" s="11">
        <v>275550195</v>
      </c>
      <c r="C13" s="9">
        <v>295687645.30000001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21798456.329999998</v>
      </c>
      <c r="I13" s="10">
        <v>22846687.809999999</v>
      </c>
      <c r="J13" s="10">
        <v>21529889.670000002</v>
      </c>
      <c r="K13" s="10">
        <f>+'[1]EJECUCION MENSUAL CONSOLIDA'!$L$13</f>
        <v>21360525.879999999</v>
      </c>
      <c r="L13" s="10">
        <v>24210682.32</v>
      </c>
      <c r="M13" s="12">
        <v>21253623</v>
      </c>
      <c r="N13" s="12">
        <v>43348854.359999999</v>
      </c>
      <c r="O13" s="12">
        <v>25133607.900000002</v>
      </c>
      <c r="P13" s="14">
        <f>+D13+E13+F13+G13+H13+I13+J13+K13+L13+M13+N13+O13</f>
        <v>291560029.52999997</v>
      </c>
    </row>
    <row r="14" spans="1:16" x14ac:dyDescent="0.25">
      <c r="A14" s="8" t="s">
        <v>23</v>
      </c>
      <c r="B14" s="11">
        <v>98402154</v>
      </c>
      <c r="C14" s="11">
        <v>105569675.40000001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19243004.5</v>
      </c>
      <c r="I14" s="10">
        <v>683000</v>
      </c>
      <c r="J14" s="14">
        <v>616333.32999999996</v>
      </c>
      <c r="K14" s="14">
        <f>+'[1]EJECUCION MENSUAL CONSOLIDA'!$L$24</f>
        <v>583000</v>
      </c>
      <c r="L14" s="14">
        <v>173000</v>
      </c>
      <c r="M14" s="12">
        <v>21120289.670000002</v>
      </c>
      <c r="N14" s="12">
        <v>1926238.33</v>
      </c>
      <c r="O14" s="12">
        <v>55815151.259999998</v>
      </c>
      <c r="P14" s="10">
        <f>+D14+E14+F14+G14+H14+I14+J14+K14+L14+M14+N14+O14</f>
        <v>102408017.09</v>
      </c>
    </row>
    <row r="15" spans="1:16" x14ac:dyDescent="0.25">
      <c r="A15" s="8" t="s">
        <v>24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25</v>
      </c>
      <c r="B16" s="11">
        <v>2468506</v>
      </c>
      <c r="C16" s="10">
        <v>5916197.04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5877250.6600000001</v>
      </c>
      <c r="N16" s="12">
        <v>0</v>
      </c>
      <c r="O16" s="12">
        <v>0</v>
      </c>
      <c r="P16" s="10">
        <f>+D16+E16+F16+G16+H16+I16+J16+K16+L16+M16+N16+O16</f>
        <v>5877250.6600000001</v>
      </c>
    </row>
    <row r="17" spans="1:16" x14ac:dyDescent="0.25">
      <c r="A17" s="8" t="s">
        <v>26</v>
      </c>
      <c r="B17" s="11">
        <v>37416875</v>
      </c>
      <c r="C17" s="11">
        <v>39662290.299999997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3251746.02</v>
      </c>
      <c r="I17" s="10">
        <v>3219102.46</v>
      </c>
      <c r="J17" s="14">
        <v>3233090.09</v>
      </c>
      <c r="K17" s="14">
        <f>+'[1]EJECUCION MENSUAL CONSOLIDA'!$L$33</f>
        <v>3199532.91</v>
      </c>
      <c r="L17" s="14">
        <v>3252786.9299999997</v>
      </c>
      <c r="M17" s="12">
        <v>3191342.72</v>
      </c>
      <c r="N17" s="12">
        <v>3380659.52</v>
      </c>
      <c r="O17" s="12">
        <v>3592399.9200000004</v>
      </c>
      <c r="P17" s="14">
        <f>+D17+E17+F17+G17+H17+I17+J17+K17+L17+M17+N17+O17</f>
        <v>39457758.850000001</v>
      </c>
    </row>
    <row r="18" spans="1:16" x14ac:dyDescent="0.25">
      <c r="A18" s="6" t="s">
        <v>27</v>
      </c>
      <c r="B18" s="7">
        <f t="shared" ref="B18:P18" si="2">+B19+B20+B21+B22+B23+B24+B25+B26+B27</f>
        <v>38112741</v>
      </c>
      <c r="C18" s="7">
        <f t="shared" si="2"/>
        <v>48291824.649999991</v>
      </c>
      <c r="D18" s="7">
        <f t="shared" si="2"/>
        <v>352106.06</v>
      </c>
      <c r="E18" s="25">
        <f t="shared" si="2"/>
        <v>3027098.21</v>
      </c>
      <c r="F18" s="7">
        <f t="shared" si="2"/>
        <v>3377680.95</v>
      </c>
      <c r="G18" s="7">
        <f t="shared" si="2"/>
        <v>1154595.44</v>
      </c>
      <c r="H18" s="7">
        <f t="shared" si="2"/>
        <v>2904346.45</v>
      </c>
      <c r="I18" s="7">
        <f t="shared" si="2"/>
        <v>2773248.42</v>
      </c>
      <c r="J18" s="7">
        <f t="shared" si="2"/>
        <v>2125489.9899999998</v>
      </c>
      <c r="K18" s="7">
        <f t="shared" si="2"/>
        <v>3282411.38</v>
      </c>
      <c r="L18" s="7">
        <f t="shared" si="2"/>
        <v>850138.04</v>
      </c>
      <c r="M18" s="7">
        <f t="shared" si="2"/>
        <v>2349999.35</v>
      </c>
      <c r="N18" s="7">
        <f t="shared" si="2"/>
        <v>4425372.03</v>
      </c>
      <c r="O18" s="7">
        <f t="shared" si="2"/>
        <v>7696553.7300000004</v>
      </c>
      <c r="P18" s="7">
        <f t="shared" si="2"/>
        <v>34319040.049999997</v>
      </c>
    </row>
    <row r="19" spans="1:16" x14ac:dyDescent="0.25">
      <c r="A19" s="8" t="s">
        <v>28</v>
      </c>
      <c r="B19" s="11">
        <v>7774000</v>
      </c>
      <c r="C19" s="9">
        <v>8227000</v>
      </c>
      <c r="D19" s="10">
        <v>308106.06</v>
      </c>
      <c r="E19" s="10">
        <v>927502.52</v>
      </c>
      <c r="F19" s="10">
        <v>649724.23</v>
      </c>
      <c r="G19" s="10">
        <v>642836.63</v>
      </c>
      <c r="H19" s="10">
        <v>647063.06000000006</v>
      </c>
      <c r="I19" s="10">
        <v>729250.28</v>
      </c>
      <c r="J19" s="10">
        <v>283135.08</v>
      </c>
      <c r="K19" s="10">
        <f>+'[1]EJECUCION MENSUAL CONSOLIDA'!$L$41</f>
        <v>1203572.23</v>
      </c>
      <c r="L19" s="10">
        <v>303919.14</v>
      </c>
      <c r="M19" s="12">
        <v>1115005.97</v>
      </c>
      <c r="N19" s="12">
        <v>693408.28</v>
      </c>
      <c r="O19" s="12">
        <v>959932.21</v>
      </c>
      <c r="P19" s="14">
        <f t="shared" ref="P19:P27" si="3">+D19+E19+F19+G19+H19+I19+J19+K19+L19+M19+N19+O19</f>
        <v>8463455.6899999995</v>
      </c>
    </row>
    <row r="20" spans="1:16" x14ac:dyDescent="0.25">
      <c r="A20" s="8" t="s">
        <v>29</v>
      </c>
      <c r="B20" s="11">
        <v>1589466</v>
      </c>
      <c r="C20" s="9">
        <v>3881342.04</v>
      </c>
      <c r="D20" s="10">
        <v>0</v>
      </c>
      <c r="E20" s="10">
        <v>0</v>
      </c>
      <c r="F20" s="10">
        <v>0</v>
      </c>
      <c r="G20" s="10">
        <v>8224.6</v>
      </c>
      <c r="H20" s="10">
        <v>372094.12</v>
      </c>
      <c r="I20" s="10">
        <v>45887.839999999997</v>
      </c>
      <c r="J20" s="14">
        <v>102211.69</v>
      </c>
      <c r="K20" s="14">
        <f>+'[1]EJECUCION MENSUAL CONSOLIDA'!$L$47</f>
        <v>108977.24</v>
      </c>
      <c r="L20" s="14">
        <v>157145.79999999999</v>
      </c>
      <c r="M20" s="12">
        <v>109502.35</v>
      </c>
      <c r="N20" s="12">
        <v>334891.31</v>
      </c>
      <c r="O20" s="12">
        <v>896032.15</v>
      </c>
      <c r="P20" s="10">
        <f t="shared" si="3"/>
        <v>2134967.1</v>
      </c>
    </row>
    <row r="21" spans="1:16" x14ac:dyDescent="0.25">
      <c r="A21" s="8" t="s">
        <v>30</v>
      </c>
      <c r="B21" s="11">
        <v>609253</v>
      </c>
      <c r="C21" s="9">
        <v>304627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126000</v>
      </c>
      <c r="K21" s="14">
        <v>0</v>
      </c>
      <c r="L21" s="14">
        <v>0</v>
      </c>
      <c r="M21" s="12">
        <v>0</v>
      </c>
      <c r="N21" s="12">
        <v>0</v>
      </c>
      <c r="O21" s="12">
        <v>1404</v>
      </c>
      <c r="P21" s="14">
        <f t="shared" si="3"/>
        <v>127404</v>
      </c>
    </row>
    <row r="22" spans="1:16" x14ac:dyDescent="0.25">
      <c r="A22" s="8" t="s">
        <v>31</v>
      </c>
      <c r="B22" s="11">
        <v>94000</v>
      </c>
      <c r="C22" s="9">
        <v>62000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1520</v>
      </c>
      <c r="K22" s="14">
        <v>0</v>
      </c>
      <c r="L22" s="14">
        <v>0</v>
      </c>
      <c r="M22" s="12">
        <v>0</v>
      </c>
      <c r="N22" s="12">
        <v>0</v>
      </c>
      <c r="O22" s="12">
        <v>2469.5500000000002</v>
      </c>
      <c r="P22" s="14">
        <f t="shared" si="3"/>
        <v>3989.55</v>
      </c>
    </row>
    <row r="23" spans="1:16" x14ac:dyDescent="0.25">
      <c r="A23" s="8" t="s">
        <v>32</v>
      </c>
      <c r="B23" s="11">
        <v>2543000</v>
      </c>
      <c r="C23" s="9">
        <v>2793130.94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44000</v>
      </c>
      <c r="I23" s="10">
        <v>123280.12</v>
      </c>
      <c r="J23" s="10">
        <v>279130.44</v>
      </c>
      <c r="K23" s="10">
        <f>+'[1]EJECUCION MENSUAL CONSOLIDA'!$L$58</f>
        <v>273400</v>
      </c>
      <c r="L23" s="10">
        <v>44000</v>
      </c>
      <c r="M23" s="12">
        <v>0</v>
      </c>
      <c r="N23" s="12">
        <v>191951.08</v>
      </c>
      <c r="O23" s="12">
        <v>1249350.96</v>
      </c>
      <c r="P23" s="14">
        <f t="shared" si="3"/>
        <v>2381112.6</v>
      </c>
    </row>
    <row r="24" spans="1:16" x14ac:dyDescent="0.25">
      <c r="A24" s="8" t="s">
        <v>33</v>
      </c>
      <c r="B24" s="11">
        <v>2745000</v>
      </c>
      <c r="C24" s="9">
        <v>3182300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29045.35</v>
      </c>
      <c r="I24" s="10">
        <v>38244.22</v>
      </c>
      <c r="J24" s="14">
        <v>33487.58</v>
      </c>
      <c r="K24" s="14">
        <f>+'[1]EJECUCION MENSUAL CONSOLIDA'!$L$63</f>
        <v>30670.240000000002</v>
      </c>
      <c r="L24" s="14">
        <v>37003.839999999997</v>
      </c>
      <c r="M24" s="12">
        <v>31122.44</v>
      </c>
      <c r="N24" s="12">
        <v>0</v>
      </c>
      <c r="O24" s="12">
        <v>46258.62</v>
      </c>
      <c r="P24" s="10">
        <f t="shared" si="3"/>
        <v>3058383.9400000009</v>
      </c>
    </row>
    <row r="25" spans="1:16" x14ac:dyDescent="0.25">
      <c r="A25" s="8" t="s">
        <v>34</v>
      </c>
      <c r="B25" s="11">
        <v>8945422</v>
      </c>
      <c r="C25" s="11">
        <v>5092221.1500000004</v>
      </c>
      <c r="D25" s="10">
        <v>0</v>
      </c>
      <c r="E25" s="10">
        <v>0</v>
      </c>
      <c r="F25" s="10">
        <v>27466.86</v>
      </c>
      <c r="G25" s="10">
        <v>385178.02</v>
      </c>
      <c r="H25" s="10">
        <v>313334.37</v>
      </c>
      <c r="I25" s="10">
        <v>134533.04</v>
      </c>
      <c r="J25" s="14">
        <v>1038421.5</v>
      </c>
      <c r="K25" s="14">
        <f>+'[1]EJECUCION MENSUAL CONSOLIDA'!$L$66</f>
        <v>131009.5</v>
      </c>
      <c r="L25" s="14">
        <v>182751.2</v>
      </c>
      <c r="M25" s="12">
        <v>321138.78999999998</v>
      </c>
      <c r="N25" s="12">
        <v>128799.19</v>
      </c>
      <c r="O25" s="12">
        <v>829859.03</v>
      </c>
      <c r="P25" s="14">
        <f t="shared" si="3"/>
        <v>3492491.5</v>
      </c>
    </row>
    <row r="26" spans="1:16" x14ac:dyDescent="0.25">
      <c r="A26" s="8" t="s">
        <v>35</v>
      </c>
      <c r="B26" s="11">
        <v>5725050</v>
      </c>
      <c r="C26" s="9">
        <v>13597853.82</v>
      </c>
      <c r="D26" s="10">
        <v>0</v>
      </c>
      <c r="E26" s="10">
        <v>0</v>
      </c>
      <c r="F26" s="10">
        <v>0</v>
      </c>
      <c r="G26" s="10">
        <v>0</v>
      </c>
      <c r="H26" s="10">
        <v>488310.06</v>
      </c>
      <c r="I26" s="10">
        <v>649500</v>
      </c>
      <c r="J26" s="14">
        <v>215157.41999999998</v>
      </c>
      <c r="K26" s="14">
        <v>384995.65</v>
      </c>
      <c r="L26" s="14">
        <v>95700.06</v>
      </c>
      <c r="M26" s="12">
        <v>435620</v>
      </c>
      <c r="N26" s="12">
        <v>938848.75</v>
      </c>
      <c r="O26" s="12">
        <v>1224235.51</v>
      </c>
      <c r="P26" s="14">
        <f t="shared" si="3"/>
        <v>4432367.45</v>
      </c>
    </row>
    <row r="27" spans="1:16" x14ac:dyDescent="0.25">
      <c r="A27" s="8" t="s">
        <v>36</v>
      </c>
      <c r="B27" s="11">
        <v>8087550</v>
      </c>
      <c r="C27" s="9">
        <v>11151349.699999999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1010499.49</v>
      </c>
      <c r="I27" s="10">
        <v>1052552.92</v>
      </c>
      <c r="J27" s="14">
        <v>46426.28</v>
      </c>
      <c r="K27" s="14">
        <f>+'[1]EJECUCION MENSUAL CONSOLIDA'!$L$96</f>
        <v>1149786.52</v>
      </c>
      <c r="L27" s="14">
        <v>29618</v>
      </c>
      <c r="M27" s="12">
        <v>337609.8</v>
      </c>
      <c r="N27" s="12">
        <v>2137473.42</v>
      </c>
      <c r="O27" s="12">
        <v>2487011.7000000002</v>
      </c>
      <c r="P27" s="14">
        <f t="shared" si="3"/>
        <v>10224868.219999999</v>
      </c>
    </row>
    <row r="28" spans="1:16" x14ac:dyDescent="0.25">
      <c r="A28" s="6" t="s">
        <v>37</v>
      </c>
      <c r="B28" s="7">
        <f t="shared" ref="B28:P28" si="4">+B29+B30+B31+B32+B33+B34+B35+B36+B37</f>
        <v>20392308</v>
      </c>
      <c r="C28" s="7">
        <f t="shared" si="4"/>
        <v>24360665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565142.41</v>
      </c>
      <c r="H28" s="7">
        <f t="shared" si="4"/>
        <v>1917343.1300000001</v>
      </c>
      <c r="I28" s="7">
        <f t="shared" si="4"/>
        <v>1277419.3900000001</v>
      </c>
      <c r="J28" s="7">
        <f t="shared" si="4"/>
        <v>1571759.2400000002</v>
      </c>
      <c r="K28" s="7">
        <f t="shared" si="4"/>
        <v>2138668.27</v>
      </c>
      <c r="L28" s="7">
        <f t="shared" si="4"/>
        <v>596907.6399999999</v>
      </c>
      <c r="M28" s="7">
        <f t="shared" si="4"/>
        <v>712225.91999999993</v>
      </c>
      <c r="N28" s="7">
        <f t="shared" si="4"/>
        <v>4401229.8</v>
      </c>
      <c r="O28" s="7">
        <f t="shared" si="4"/>
        <v>5450328.169999999</v>
      </c>
      <c r="P28" s="7">
        <f t="shared" si="4"/>
        <v>19187663.149999999</v>
      </c>
    </row>
    <row r="29" spans="1:16" x14ac:dyDescent="0.25">
      <c r="A29" s="8" t="s">
        <v>38</v>
      </c>
      <c r="B29" s="11">
        <v>779184</v>
      </c>
      <c r="C29" s="16">
        <v>1402184</v>
      </c>
      <c r="D29" s="10">
        <v>0</v>
      </c>
      <c r="E29" s="10">
        <v>18639</v>
      </c>
      <c r="F29" s="10">
        <v>74017.27</v>
      </c>
      <c r="G29" s="10">
        <v>31206</v>
      </c>
      <c r="H29" s="10">
        <v>15960</v>
      </c>
      <c r="I29" s="10">
        <v>169087.65</v>
      </c>
      <c r="J29" s="10">
        <v>230049.98</v>
      </c>
      <c r="K29" s="10">
        <v>48950</v>
      </c>
      <c r="L29" s="10">
        <v>46116</v>
      </c>
      <c r="M29" s="12">
        <v>195985.05</v>
      </c>
      <c r="N29" s="12">
        <v>28230</v>
      </c>
      <c r="O29" s="12">
        <v>342250.15</v>
      </c>
      <c r="P29" s="14">
        <f t="shared" ref="P29:P37" si="5">+D29+E29+F29+G29+H29+I29+J29+K29+L29+M29+N29+O29</f>
        <v>1200491.1000000001</v>
      </c>
    </row>
    <row r="30" spans="1:16" x14ac:dyDescent="0.25">
      <c r="A30" s="8" t="s">
        <v>39</v>
      </c>
      <c r="B30" s="11">
        <v>128800</v>
      </c>
      <c r="C30" s="16">
        <v>675300</v>
      </c>
      <c r="D30" s="10">
        <v>0</v>
      </c>
      <c r="E30" s="10">
        <v>0</v>
      </c>
      <c r="F30" s="10">
        <v>3228.48</v>
      </c>
      <c r="G30" s="10">
        <v>0</v>
      </c>
      <c r="H30" s="10">
        <v>37170.050000000003</v>
      </c>
      <c r="I30" s="10">
        <v>170913.32</v>
      </c>
      <c r="J30" s="14">
        <v>53686.7</v>
      </c>
      <c r="K30" s="14">
        <v>0</v>
      </c>
      <c r="L30" s="14">
        <v>0</v>
      </c>
      <c r="M30" s="12">
        <v>12106.8</v>
      </c>
      <c r="N30" s="12">
        <v>0</v>
      </c>
      <c r="O30" s="12">
        <v>8373.2800000000007</v>
      </c>
      <c r="P30" s="10">
        <f t="shared" si="5"/>
        <v>285478.63</v>
      </c>
    </row>
    <row r="31" spans="1:16" x14ac:dyDescent="0.25">
      <c r="A31" s="8" t="s">
        <v>40</v>
      </c>
      <c r="B31" s="11">
        <v>3108800</v>
      </c>
      <c r="C31" s="16">
        <v>2823157</v>
      </c>
      <c r="D31" s="10">
        <v>0</v>
      </c>
      <c r="E31" s="10">
        <v>0</v>
      </c>
      <c r="F31" s="10">
        <v>253476.25</v>
      </c>
      <c r="G31" s="10">
        <v>220705.57</v>
      </c>
      <c r="H31" s="10">
        <v>12862</v>
      </c>
      <c r="I31" s="10">
        <v>0</v>
      </c>
      <c r="J31" s="14">
        <v>624532.59</v>
      </c>
      <c r="K31" s="14">
        <f>+'[1]EJECUCION MENSUAL CONSOLIDA'!$L$109</f>
        <v>26201.200000000001</v>
      </c>
      <c r="L31" s="14">
        <v>0</v>
      </c>
      <c r="M31" s="12">
        <v>0</v>
      </c>
      <c r="N31" s="12">
        <v>115846.5</v>
      </c>
      <c r="O31" s="12">
        <v>497477.58</v>
      </c>
      <c r="P31" s="14">
        <f t="shared" si="5"/>
        <v>1751101.69</v>
      </c>
    </row>
    <row r="32" spans="1:16" x14ac:dyDescent="0.25">
      <c r="A32" s="8" t="s">
        <v>41</v>
      </c>
      <c r="B32" s="11">
        <v>62400</v>
      </c>
      <c r="C32" s="16">
        <v>109400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8000</v>
      </c>
      <c r="J32" s="14">
        <v>2052.6</v>
      </c>
      <c r="K32" s="14">
        <v>0</v>
      </c>
      <c r="L32" s="14">
        <v>72826.039999999994</v>
      </c>
      <c r="M32" s="12">
        <v>3398.4</v>
      </c>
      <c r="N32" s="12">
        <v>0</v>
      </c>
      <c r="O32" s="12">
        <v>873.2</v>
      </c>
      <c r="P32" s="14">
        <f t="shared" si="5"/>
        <v>95858.639999999985</v>
      </c>
    </row>
    <row r="33" spans="1:16" x14ac:dyDescent="0.25">
      <c r="A33" s="8" t="s">
        <v>42</v>
      </c>
      <c r="B33" s="11">
        <v>382400</v>
      </c>
      <c r="C33" s="16">
        <v>782400</v>
      </c>
      <c r="D33" s="10">
        <v>0</v>
      </c>
      <c r="E33" s="10">
        <v>0</v>
      </c>
      <c r="F33" s="10">
        <v>0</v>
      </c>
      <c r="G33" s="10">
        <v>0</v>
      </c>
      <c r="H33" s="10">
        <v>232652.97</v>
      </c>
      <c r="I33" s="10">
        <v>0</v>
      </c>
      <c r="J33" s="10">
        <v>834.14</v>
      </c>
      <c r="K33" s="10">
        <v>0</v>
      </c>
      <c r="L33" s="10">
        <v>0</v>
      </c>
      <c r="M33" s="12">
        <v>5257.61</v>
      </c>
      <c r="N33" s="12">
        <v>153659.97</v>
      </c>
      <c r="O33" s="12">
        <v>104668.36</v>
      </c>
      <c r="P33" s="14">
        <f t="shared" si="5"/>
        <v>497073.05</v>
      </c>
    </row>
    <row r="34" spans="1:16" x14ac:dyDescent="0.25">
      <c r="A34" s="8" t="s">
        <v>43</v>
      </c>
      <c r="B34" s="11">
        <v>176772</v>
      </c>
      <c r="C34" s="16">
        <v>176772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36255.050000000003</v>
      </c>
      <c r="K34" s="14">
        <v>0</v>
      </c>
      <c r="L34" s="14">
        <v>0</v>
      </c>
      <c r="M34" s="12">
        <v>1794.13</v>
      </c>
      <c r="N34" s="12">
        <v>1818.14</v>
      </c>
      <c r="O34" s="12">
        <v>0</v>
      </c>
      <c r="P34" s="10">
        <f t="shared" si="5"/>
        <v>39867.32</v>
      </c>
    </row>
    <row r="35" spans="1:16" x14ac:dyDescent="0.25">
      <c r="A35" s="8" t="s">
        <v>44</v>
      </c>
      <c r="B35" s="11">
        <v>3575816</v>
      </c>
      <c r="C35" s="16">
        <v>9575816</v>
      </c>
      <c r="D35" s="10">
        <v>0</v>
      </c>
      <c r="E35" s="10">
        <v>0</v>
      </c>
      <c r="F35" s="10">
        <v>0</v>
      </c>
      <c r="G35" s="10">
        <v>22160</v>
      </c>
      <c r="H35" s="10">
        <v>1500000</v>
      </c>
      <c r="I35" s="10">
        <v>0</v>
      </c>
      <c r="J35" s="14">
        <v>67363.08</v>
      </c>
      <c r="K35" s="14">
        <f>+'[1]EJECUCION MENSUAL CONSOLIDA'!$L$132</f>
        <v>1500000</v>
      </c>
      <c r="L35" s="10">
        <v>26592</v>
      </c>
      <c r="M35" s="12">
        <v>22684.560000000001</v>
      </c>
      <c r="N35" s="12">
        <v>3086440</v>
      </c>
      <c r="O35" s="12">
        <v>2936593.3599999994</v>
      </c>
      <c r="P35" s="14">
        <f t="shared" si="5"/>
        <v>9161833</v>
      </c>
    </row>
    <row r="36" spans="1:16" x14ac:dyDescent="0.25">
      <c r="A36" s="8" t="s">
        <v>45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46</v>
      </c>
      <c r="B37" s="11">
        <v>12178136</v>
      </c>
      <c r="C37" s="16">
        <v>8815636</v>
      </c>
      <c r="D37" s="10">
        <v>0</v>
      </c>
      <c r="E37" s="10">
        <v>12684</v>
      </c>
      <c r="F37" s="10">
        <v>185885.78</v>
      </c>
      <c r="G37" s="10">
        <v>291070.84000000003</v>
      </c>
      <c r="H37" s="10">
        <v>118698.11</v>
      </c>
      <c r="I37" s="10">
        <v>929418.42</v>
      </c>
      <c r="J37" s="14">
        <v>556985.10000000009</v>
      </c>
      <c r="K37" s="14">
        <f>+'[1]EJECUCION MENSUAL CONSOLIDA'!$L$141</f>
        <v>563517.07000000007</v>
      </c>
      <c r="L37" s="14">
        <v>451373.6</v>
      </c>
      <c r="M37" s="12">
        <v>470999.37</v>
      </c>
      <c r="N37" s="12">
        <v>1015235.19</v>
      </c>
      <c r="O37" s="12">
        <v>1560092.24</v>
      </c>
      <c r="P37" s="14">
        <f t="shared" si="5"/>
        <v>6155959.7200000007</v>
      </c>
    </row>
    <row r="38" spans="1:16" x14ac:dyDescent="0.25">
      <c r="A38" s="6" t="s">
        <v>47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48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49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50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51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52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53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54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55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56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57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58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59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60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61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62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63</v>
      </c>
      <c r="B54" s="7">
        <f t="shared" ref="B54:O54" si="10">+B55+B56+B57+B58+B59+B60+B61+B62+B63</f>
        <v>17721778</v>
      </c>
      <c r="C54" s="7">
        <f t="shared" si="10"/>
        <v>20767546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580040.80000000005</v>
      </c>
      <c r="I54" s="7">
        <f t="shared" si="10"/>
        <v>645525.16</v>
      </c>
      <c r="J54" s="7">
        <f t="shared" si="10"/>
        <v>142967.99</v>
      </c>
      <c r="K54" s="7">
        <f t="shared" si="10"/>
        <v>2814938.8099999996</v>
      </c>
      <c r="L54" s="7">
        <f t="shared" si="10"/>
        <v>86106.959999999992</v>
      </c>
      <c r="M54" s="7">
        <f t="shared" si="10"/>
        <v>229383</v>
      </c>
      <c r="N54" s="7">
        <f t="shared" si="10"/>
        <v>732696.07</v>
      </c>
      <c r="O54" s="7">
        <f t="shared" si="10"/>
        <v>4627889.919999999</v>
      </c>
      <c r="P54" s="7">
        <f t="shared" si="9"/>
        <v>11241616.949999999</v>
      </c>
    </row>
    <row r="55" spans="1:16" x14ac:dyDescent="0.25">
      <c r="A55" s="8" t="s">
        <v>64</v>
      </c>
      <c r="B55" s="11">
        <v>10123648</v>
      </c>
      <c r="C55" s="17">
        <v>18447790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564700.80000000005</v>
      </c>
      <c r="I55" s="10">
        <v>632479.87</v>
      </c>
      <c r="J55" s="10">
        <v>142967.99</v>
      </c>
      <c r="K55" s="10">
        <f>+'[1]EJECUCION MENSUAL CONSOLIDA'!$L$161</f>
        <v>2814938.8099999996</v>
      </c>
      <c r="L55" s="10">
        <v>34186.959999999999</v>
      </c>
      <c r="M55" s="10">
        <v>49383</v>
      </c>
      <c r="N55" s="10">
        <v>732696.07</v>
      </c>
      <c r="O55" s="10">
        <v>4326747.9499999993</v>
      </c>
      <c r="P55" s="10">
        <f t="shared" si="9"/>
        <v>10577886.219999999</v>
      </c>
    </row>
    <row r="56" spans="1:16" x14ac:dyDescent="0.25">
      <c r="A56" s="8" t="s">
        <v>65</v>
      </c>
      <c r="B56" s="11">
        <v>193500</v>
      </c>
      <c r="C56" s="17">
        <v>516500</v>
      </c>
      <c r="D56" s="10">
        <v>0</v>
      </c>
      <c r="E56" s="10">
        <v>0</v>
      </c>
      <c r="F56" s="10">
        <v>0</v>
      </c>
      <c r="G56" s="10">
        <v>27389.99</v>
      </c>
      <c r="H56" s="10">
        <v>15340</v>
      </c>
      <c r="I56" s="10">
        <v>13045.29</v>
      </c>
      <c r="J56" s="10">
        <v>0</v>
      </c>
      <c r="K56" s="10">
        <f>+'[1]EJECUCION MENSUAL CONSOLIDA'!$L$169</f>
        <v>0</v>
      </c>
      <c r="L56" s="10">
        <v>0</v>
      </c>
      <c r="M56" s="10">
        <v>0</v>
      </c>
      <c r="N56" s="10">
        <v>0</v>
      </c>
      <c r="O56" s="10">
        <v>91450</v>
      </c>
      <c r="P56" s="10">
        <f t="shared" si="9"/>
        <v>147225.28</v>
      </c>
    </row>
    <row r="57" spans="1:16" x14ac:dyDescent="0.25">
      <c r="A57" s="8" t="s">
        <v>66</v>
      </c>
      <c r="B57" s="11">
        <v>1430</v>
      </c>
      <c r="C57" s="17">
        <v>1430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67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68</v>
      </c>
      <c r="B59" s="11">
        <v>1098000</v>
      </c>
      <c r="C59" s="17">
        <v>796026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51920</v>
      </c>
      <c r="M59" s="10">
        <v>180000</v>
      </c>
      <c r="N59" s="10">
        <v>0</v>
      </c>
      <c r="O59" s="10">
        <v>0</v>
      </c>
      <c r="P59" s="10">
        <f t="shared" si="9"/>
        <v>306813.48</v>
      </c>
    </row>
    <row r="60" spans="1:16" x14ac:dyDescent="0.25">
      <c r="A60" s="8" t="s">
        <v>69</v>
      </c>
      <c r="B60" s="11">
        <v>25200</v>
      </c>
      <c r="C60" s="17">
        <v>105800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105290.29</v>
      </c>
      <c r="P60" s="10">
        <f t="shared" si="9"/>
        <v>105290.29</v>
      </c>
    </row>
    <row r="61" spans="1:16" x14ac:dyDescent="0.25">
      <c r="A61" s="8" t="s">
        <v>70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71</v>
      </c>
      <c r="B62" s="11">
        <v>1000000</v>
      </c>
      <c r="C62" s="17">
        <v>620000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72</v>
      </c>
      <c r="B63" s="11">
        <v>280000</v>
      </c>
      <c r="C63" s="17">
        <v>280000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104401.68</v>
      </c>
      <c r="P63" s="10">
        <f t="shared" si="9"/>
        <v>104401.68</v>
      </c>
    </row>
    <row r="64" spans="1:16" x14ac:dyDescent="0.25">
      <c r="A64" s="6" t="s">
        <v>73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74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4">
        <v>0</v>
      </c>
      <c r="P65" s="12">
        <f>+D65+E65+F65+G65+H65+I65+J65+K65+L65+M65+N65+O65</f>
        <v>0</v>
      </c>
    </row>
    <row r="66" spans="1:16" x14ac:dyDescent="0.25">
      <c r="A66" s="8" t="s">
        <v>75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4">
        <v>0</v>
      </c>
      <c r="P66" s="12">
        <f>+D66+E66+F66+G66+H66+I66+J66+K66+L66+M66+N66+O66</f>
        <v>0</v>
      </c>
    </row>
    <row r="67" spans="1:16" x14ac:dyDescent="0.25">
      <c r="A67" s="8" t="s">
        <v>76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4">
        <v>0</v>
      </c>
      <c r="P67" s="12">
        <f>+D67+E67+F67+G67+H67+I67+J67+K67+L67+M67+N67+O67</f>
        <v>0</v>
      </c>
    </row>
    <row r="68" spans="1:16" x14ac:dyDescent="0.25">
      <c r="A68" s="8" t="s">
        <v>77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4">
        <v>0</v>
      </c>
      <c r="P68" s="12">
        <f>+D68+E68+F68+G68+H68+I68+J68+K68+L68+M68+N68+O68</f>
        <v>0</v>
      </c>
    </row>
    <row r="69" spans="1:16" x14ac:dyDescent="0.25">
      <c r="A69" s="6" t="s">
        <v>78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79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2">
        <v>0</v>
      </c>
      <c r="O70" s="24">
        <v>0</v>
      </c>
      <c r="P70" s="12">
        <f>+D70+E70+F70+G70+H70+I70+J70+K70+L70+M70+N70+O70</f>
        <v>0</v>
      </c>
    </row>
    <row r="71" spans="1:16" x14ac:dyDescent="0.25">
      <c r="A71" s="8" t="s">
        <v>80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2">
        <v>0</v>
      </c>
      <c r="O71" s="24">
        <v>0</v>
      </c>
      <c r="P71" s="12">
        <f>+D71+E71+F71+G71+H71+I71+J71+K71+L71+M71+N71+O71</f>
        <v>0</v>
      </c>
    </row>
    <row r="72" spans="1:16" x14ac:dyDescent="0.25">
      <c r="A72" s="6" t="s">
        <v>81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>+N73+N74+N75</f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24">
        <v>0</v>
      </c>
      <c r="O73" s="24">
        <v>0</v>
      </c>
      <c r="P73" s="12">
        <f>+D73+E73+F73+G73+H73+I73+J73+K73+L73+M73+N73+O73</f>
        <v>0</v>
      </c>
    </row>
    <row r="74" spans="1:16" x14ac:dyDescent="0.25">
      <c r="A74" s="8" t="s">
        <v>83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24">
        <v>0</v>
      </c>
      <c r="O74" s="24">
        <v>0</v>
      </c>
      <c r="P74" s="12">
        <f>+D74+E74+F74+G74+H74+I74+J74+K74+L74+M74+N74+O74</f>
        <v>0</v>
      </c>
    </row>
    <row r="75" spans="1:16" x14ac:dyDescent="0.25">
      <c r="A75" s="8" t="s">
        <v>84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24">
        <v>0</v>
      </c>
      <c r="O75" s="24">
        <v>0</v>
      </c>
      <c r="P75" s="12">
        <f>+D75+E75+F75+G75+H75+I75+J75+K75+L75+M75+N75+O75</f>
        <v>0</v>
      </c>
    </row>
    <row r="76" spans="1:16" s="5" customFormat="1" x14ac:dyDescent="0.25">
      <c r="A76" s="3" t="s">
        <v>85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>+N77+N80+N83</f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86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24">
        <v>0</v>
      </c>
      <c r="O77" s="24">
        <v>0</v>
      </c>
      <c r="P77" s="12">
        <f>+D77+E77+F77+G77+H77+I77+J77+K77+L77+M77+N77+O77</f>
        <v>0</v>
      </c>
    </row>
    <row r="78" spans="1:16" x14ac:dyDescent="0.25">
      <c r="A78" s="8" t="s">
        <v>87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24">
        <v>0</v>
      </c>
      <c r="O78" s="24">
        <v>0</v>
      </c>
      <c r="P78" s="12">
        <f>+D78+E78+F78+G78+H78+I78+J78+K78+L78+M78+N78+O78</f>
        <v>0</v>
      </c>
    </row>
    <row r="79" spans="1:16" x14ac:dyDescent="0.25">
      <c r="A79" s="8" t="s">
        <v>88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24">
        <v>0</v>
      </c>
      <c r="O79" s="24">
        <v>0</v>
      </c>
      <c r="P79" s="12">
        <f>+D79+E79+F79+G79+H79+I79+J79+K79+L79+M79+N79+O79</f>
        <v>0</v>
      </c>
    </row>
    <row r="80" spans="1:16" x14ac:dyDescent="0.25">
      <c r="A80" s="6" t="s">
        <v>89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>+N81+N82</f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90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24">
        <v>0</v>
      </c>
      <c r="O81" s="24">
        <v>0</v>
      </c>
      <c r="P81" s="12">
        <f>+D81+E81+F81+G81+H81+I81+J81+K81+L81+M81+N81+O81</f>
        <v>0</v>
      </c>
    </row>
    <row r="82" spans="1:18" x14ac:dyDescent="0.25">
      <c r="A82" s="8" t="s">
        <v>91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7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92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93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7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8" t="s">
        <v>94</v>
      </c>
      <c r="B85" s="19">
        <f t="shared" ref="B85:P85" si="18">+B11+B76</f>
        <v>490064557</v>
      </c>
      <c r="C85" s="19">
        <f t="shared" si="18"/>
        <v>540255843.69000006</v>
      </c>
      <c r="D85" s="19">
        <f t="shared" si="18"/>
        <v>24207221.669999998</v>
      </c>
      <c r="E85" s="19">
        <f t="shared" si="18"/>
        <v>28844175.970000003</v>
      </c>
      <c r="F85" s="19">
        <f t="shared" si="18"/>
        <v>35431347.200000003</v>
      </c>
      <c r="G85" s="19">
        <f t="shared" si="18"/>
        <v>27395386.189999998</v>
      </c>
      <c r="H85" s="19">
        <f t="shared" si="18"/>
        <v>49694937.230000004</v>
      </c>
      <c r="I85" s="19">
        <f t="shared" si="18"/>
        <v>31444983.239999998</v>
      </c>
      <c r="J85" s="19">
        <f t="shared" si="18"/>
        <v>29219530.309999999</v>
      </c>
      <c r="K85" s="19">
        <f t="shared" si="18"/>
        <v>33379077.249999996</v>
      </c>
      <c r="L85" s="19">
        <f t="shared" si="18"/>
        <v>29169621.890000001</v>
      </c>
      <c r="M85" s="19">
        <f t="shared" si="18"/>
        <v>54734114.32</v>
      </c>
      <c r="N85" s="20">
        <f t="shared" si="18"/>
        <v>58215050.109999999</v>
      </c>
      <c r="O85" s="21">
        <f t="shared" si="18"/>
        <v>102315930.90000001</v>
      </c>
      <c r="P85" s="22">
        <f t="shared" si="18"/>
        <v>504051376.28000003</v>
      </c>
      <c r="Q85" s="11"/>
      <c r="R85" s="23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3"/>
      <c r="P87" s="23"/>
    </row>
    <row r="91" spans="1:18" ht="15.75" x14ac:dyDescent="0.25">
      <c r="A91" s="29" t="s">
        <v>103</v>
      </c>
      <c r="B91" s="29"/>
      <c r="N91" s="30" t="s">
        <v>95</v>
      </c>
      <c r="O91" s="30"/>
      <c r="P91" s="30"/>
    </row>
    <row r="92" spans="1:18" ht="15.75" x14ac:dyDescent="0.25">
      <c r="A92" s="31" t="s">
        <v>96</v>
      </c>
      <c r="B92" s="31"/>
      <c r="N92" s="32" t="s">
        <v>97</v>
      </c>
      <c r="O92" s="32"/>
      <c r="P92" s="32"/>
    </row>
    <row r="93" spans="1:18" ht="27.75" customHeight="1" x14ac:dyDescent="0.25">
      <c r="A93" s="31" t="s">
        <v>98</v>
      </c>
      <c r="B93" s="31"/>
      <c r="N93" s="33" t="s">
        <v>99</v>
      </c>
      <c r="O93" s="33"/>
      <c r="P93" s="33"/>
    </row>
    <row r="94" spans="1:18" ht="15.75" x14ac:dyDescent="0.25">
      <c r="A94" s="27" t="s">
        <v>100</v>
      </c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</row>
    <row r="95" spans="1:18" ht="15.75" x14ac:dyDescent="0.25">
      <c r="A95" s="28" t="s">
        <v>101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</row>
    <row r="96" spans="1:18" ht="15.75" x14ac:dyDescent="0.25">
      <c r="A96" s="28" t="s">
        <v>102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</row>
    <row r="100" ht="32.25" customHeight="1" x14ac:dyDescent="0.25"/>
  </sheetData>
  <protectedRanges>
    <protectedRange sqref="A94 D94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4:P94"/>
    <mergeCell ref="A95:P95"/>
    <mergeCell ref="A96:P96"/>
    <mergeCell ref="A91:B91"/>
    <mergeCell ref="N91:P91"/>
    <mergeCell ref="A92:B92"/>
    <mergeCell ref="N92:P92"/>
    <mergeCell ref="A93:B93"/>
    <mergeCell ref="N93:P93"/>
  </mergeCells>
  <pageMargins left="0.23622047244094491" right="0.23622047244094491" top="0.74803149606299213" bottom="0.74803149606299213" header="0.31496062992125984" footer="0.31496062992125984"/>
  <pageSetup paperSize="5" scale="6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2022-12-06T12:31:45Z</cp:lastPrinted>
  <dcterms:created xsi:type="dcterms:W3CDTF">2021-12-08T16:11:17Z</dcterms:created>
  <dcterms:modified xsi:type="dcterms:W3CDTF">2023-01-04T13:05:57Z</dcterms:modified>
</cp:coreProperties>
</file>