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CONTABILIDAD\General\Referencias 2022\ARCHIVO PAGINA WEB OPTI 2022\OPTI MAYO 2022\"/>
    </mc:Choice>
  </mc:AlternateContent>
  <bookViews>
    <workbookView xWindow="0" yWindow="5280" windowWidth="11520" windowHeight="1995" tabRatio="527" activeTab="1"/>
  </bookViews>
  <sheets>
    <sheet name="DEUDA ADM. " sheetId="1" r:id="rId1"/>
    <sheet name="REG. Y PAGO PROVEEDORES" sheetId="4" r:id="rId2"/>
  </sheets>
  <externalReferences>
    <externalReference r:id="rId3"/>
    <externalReference r:id="rId4"/>
  </externalReferences>
  <definedNames>
    <definedName name="_xlnm._FilterDatabase" localSheetId="1" hidden="1">'REG. Y PAGO PROVEEDORES'!$A$17:$T$69</definedName>
    <definedName name="_xlnm.Print_Area" localSheetId="1">'REG. Y PAGO PROVEEDORES'!$A$17:$N$17</definedName>
    <definedName name="_xlnm.Print_Titles" localSheetId="1">'REG. Y PAGO PROVEEDORES'!$17:$17</definedName>
  </definedNames>
  <calcPr calcId="162913"/>
  <customWorkbookViews>
    <customWorkbookView name="Angela Rosa Tavares - Vista personalizada" guid="{D9B2DBCA-4085-4742-BAEE-523A2F2A773E}" mergeInterval="0" personalView="1" maximized="1" windowWidth="1362" windowHeight="543" tabRatio="527" activeSheetId="1"/>
    <customWorkbookView name="Evangelista Altagracia Chávez Torres - Vista personalizada" guid="{2E78F643-9017-46AB-B5DA-3354A54667D2}" mergeInterval="0" personalView="1" maximized="1" xWindow="-8" yWindow="-8" windowWidth="1456" windowHeight="876" tabRatio="527" activeSheetId="1"/>
    <customWorkbookView name="Ronny Ruben Alvarado - Vista personalizada" guid="{74E75F46-08F7-450C-BED7-0AA603CB2B19}" mergeInterval="0" personalView="1" maximized="1" xWindow="-8" yWindow="-8" windowWidth="1456" windowHeight="876" tabRatio="527" activeSheetId="1"/>
    <customWorkbookView name="Jennifer Jimenez Galarza - Vista personalizada" guid="{8FE67345-F4A0-4738-B55D-CC5D758D3EBF}" mergeInterval="0" personalView="1" maximized="1" windowWidth="1362" windowHeight="543" tabRatio="527" activeSheetId="1"/>
    <customWorkbookView name="Esthel Mora Montero - Vista personalizada" guid="{F39E2514-B98C-4E4E-BC3A-B564887219F5}" mergeInterval="0" personalView="1" maximized="1" xWindow="-8" yWindow="-8" windowWidth="1456" windowHeight="876" tabRatio="527" activeSheetId="1"/>
    <customWorkbookView name="Sonia Francisca Thomas - Vista personalizada" guid="{070A7612-E004-47A3-9A6B-9CD0FE9900DE}" mergeInterval="0" personalView="1" maximized="1" xWindow="-8" yWindow="-8" windowWidth="1456" windowHeight="876" tabRatio="527" activeSheetId="1"/>
  </customWorkbookViews>
</workbook>
</file>

<file path=xl/calcChain.xml><?xml version="1.0" encoding="utf-8"?>
<calcChain xmlns="http://schemas.openxmlformats.org/spreadsheetml/2006/main">
  <c r="M18" i="4" l="1"/>
  <c r="D19" i="4"/>
  <c r="J19" i="4"/>
  <c r="N19" i="4" s="1"/>
  <c r="K19" i="4"/>
  <c r="L19" i="4"/>
  <c r="J20" i="4"/>
  <c r="N20" i="4" s="1"/>
  <c r="M21" i="4"/>
  <c r="J22" i="4"/>
  <c r="N22" i="4" s="1"/>
  <c r="J23" i="4"/>
  <c r="N23" i="4" s="1"/>
  <c r="K23" i="4"/>
  <c r="L23" i="4"/>
  <c r="N28" i="4" l="1"/>
  <c r="M68" i="4" l="1"/>
  <c r="M65" i="4" l="1"/>
  <c r="K225" i="1" l="1"/>
  <c r="K219" i="1"/>
  <c r="N24" i="4" l="1"/>
  <c r="I26" i="1"/>
  <c r="J29" i="4"/>
  <c r="M59" i="4" l="1"/>
  <c r="M60" i="4"/>
  <c r="M61" i="4"/>
  <c r="M62" i="4"/>
  <c r="M63" i="4"/>
  <c r="M64" i="4"/>
  <c r="I58" i="4"/>
  <c r="I36" i="4"/>
  <c r="I32" i="4"/>
  <c r="J211" i="1" l="1"/>
  <c r="J189" i="1" l="1"/>
  <c r="L160" i="1"/>
  <c r="I39" i="1" l="1"/>
  <c r="L195" i="1" l="1"/>
  <c r="I155" i="1" l="1"/>
  <c r="J185" i="1" l="1"/>
  <c r="N38" i="4" l="1"/>
  <c r="M57" i="4"/>
  <c r="M58" i="4"/>
  <c r="J181" i="1" l="1"/>
  <c r="M30" i="4"/>
  <c r="M31" i="4"/>
  <c r="M32" i="4"/>
  <c r="M33" i="4"/>
  <c r="M34" i="4"/>
  <c r="M35" i="4"/>
  <c r="M36" i="4"/>
  <c r="M37" i="4"/>
  <c r="M39" i="4"/>
  <c r="M40" i="4"/>
  <c r="M41" i="4"/>
  <c r="M42" i="4"/>
  <c r="M43" i="4"/>
  <c r="M44" i="4"/>
  <c r="M45" i="4"/>
  <c r="M46" i="4"/>
  <c r="M47" i="4"/>
  <c r="M48" i="4"/>
  <c r="M49" i="4"/>
  <c r="M50" i="4"/>
  <c r="M51" i="4"/>
  <c r="M52" i="4"/>
  <c r="M53" i="4"/>
  <c r="M55" i="4"/>
  <c r="M56" i="4"/>
  <c r="M54" i="4" l="1"/>
  <c r="J39" i="1"/>
  <c r="L173" i="1" l="1"/>
  <c r="L149" i="1" l="1"/>
  <c r="L163" i="1"/>
  <c r="I24" i="1" l="1"/>
  <c r="L106" i="1" l="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50" i="1"/>
  <c r="L151" i="1"/>
  <c r="L152" i="1"/>
  <c r="L154" i="1"/>
  <c r="L155" i="1"/>
  <c r="L156" i="1"/>
  <c r="L157" i="1"/>
  <c r="L158" i="1"/>
  <c r="L159" i="1"/>
  <c r="L162" i="1"/>
  <c r="L161" i="1"/>
  <c r="L164" i="1"/>
  <c r="L165" i="1"/>
  <c r="L166" i="1"/>
  <c r="L167" i="1"/>
  <c r="L168" i="1"/>
  <c r="L169" i="1"/>
  <c r="L170" i="1"/>
  <c r="L171" i="1"/>
  <c r="M27" i="4" l="1"/>
  <c r="M26" i="4"/>
  <c r="M70" i="4" l="1"/>
  <c r="J153" i="1"/>
  <c r="L153" i="1" s="1"/>
  <c r="J51" i="1" l="1"/>
  <c r="L41" i="1" l="1"/>
  <c r="J79" i="1" l="1"/>
  <c r="J74" i="1"/>
  <c r="L23" i="1" l="1"/>
  <c r="L22" i="1"/>
  <c r="J57" i="1" l="1"/>
  <c r="J47" i="1" l="1"/>
  <c r="L34" i="1" l="1"/>
  <c r="J45" i="1" l="1"/>
  <c r="L40" i="1" l="1"/>
  <c r="K20" i="1" l="1"/>
  <c r="L32" i="1"/>
  <c r="L31" i="1"/>
  <c r="L29" i="1"/>
  <c r="L28" i="1"/>
  <c r="J35" i="1" l="1"/>
  <c r="L26" i="1" l="1"/>
  <c r="I21" i="1" l="1"/>
  <c r="K21" i="1" s="1"/>
  <c r="K22" i="1" s="1"/>
  <c r="K23" i="1" s="1"/>
  <c r="K24" i="1" l="1"/>
  <c r="K25" i="1" s="1"/>
  <c r="K26" i="1" s="1"/>
  <c r="K28" i="1" s="1"/>
  <c r="K29" i="1" s="1"/>
  <c r="K30" i="1" s="1"/>
  <c r="K31" i="1" s="1"/>
  <c r="K32" i="1" s="1"/>
  <c r="K33" i="1" s="1"/>
  <c r="K34" i="1" s="1"/>
  <c r="K35" i="1" s="1"/>
  <c r="K36" i="1" s="1"/>
  <c r="K37" i="1" s="1"/>
  <c r="K38" i="1" s="1"/>
  <c r="K39" i="1" s="1"/>
  <c r="K40" i="1" s="1"/>
  <c r="K41" i="1" s="1"/>
  <c r="K42" i="1" s="1"/>
  <c r="K43" i="1" s="1"/>
  <c r="K44" i="1" s="1"/>
  <c r="K45" i="1" s="1"/>
  <c r="K46" i="1" s="1"/>
  <c r="K47" i="1" s="1"/>
  <c r="K48" i="1" s="1"/>
  <c r="K49" i="1" s="1"/>
  <c r="K50" i="1" s="1"/>
  <c r="K51" i="1" s="1"/>
  <c r="K52" i="1" s="1"/>
  <c r="K53" i="1" s="1"/>
  <c r="K54" i="1" s="1"/>
  <c r="K55" i="1" s="1"/>
  <c r="K56" i="1" s="1"/>
  <c r="K57" i="1" s="1"/>
  <c r="K58" i="1" s="1"/>
  <c r="K59" i="1" s="1"/>
  <c r="K60" i="1" s="1"/>
  <c r="K61" i="1" s="1"/>
  <c r="K62" i="1" s="1"/>
  <c r="K63" i="1" s="1"/>
  <c r="K64" i="1" s="1"/>
  <c r="K65" i="1" s="1"/>
  <c r="K66" i="1" s="1"/>
  <c r="K67" i="1" s="1"/>
  <c r="K68" i="1" s="1"/>
  <c r="K69" i="1" s="1"/>
  <c r="K70" i="1" s="1"/>
  <c r="K71" i="1" s="1"/>
  <c r="K72" i="1" s="1"/>
  <c r="K73" i="1" s="1"/>
  <c r="K74" i="1" s="1"/>
  <c r="K75" i="1" s="1"/>
  <c r="K76" i="1" s="1"/>
  <c r="K77" i="1" s="1"/>
  <c r="K78" i="1" s="1"/>
  <c r="K79" i="1" s="1"/>
  <c r="K80" i="1" s="1"/>
  <c r="K81" i="1" s="1"/>
  <c r="K82" i="1" s="1"/>
  <c r="K83" i="1" s="1"/>
  <c r="K84" i="1" s="1"/>
  <c r="K85" i="1" s="1"/>
  <c r="K86" i="1" s="1"/>
  <c r="K87" i="1" s="1"/>
  <c r="K88" i="1" s="1"/>
  <c r="K89" i="1" s="1"/>
  <c r="K90" i="1" s="1"/>
  <c r="K91" i="1" s="1"/>
  <c r="K92" i="1" s="1"/>
  <c r="K93" i="1" s="1"/>
  <c r="K94" i="1" s="1"/>
  <c r="K95" i="1" s="1"/>
  <c r="K96" i="1" s="1"/>
  <c r="K97" i="1" s="1"/>
  <c r="K98" i="1" s="1"/>
  <c r="K99" i="1" s="1"/>
  <c r="K100" i="1" s="1"/>
  <c r="K101" i="1" s="1"/>
  <c r="K102" i="1" s="1"/>
  <c r="K103" i="1" s="1"/>
  <c r="K104" i="1" s="1"/>
  <c r="K105" i="1" s="1"/>
  <c r="K106" i="1" s="1"/>
  <c r="K107" i="1" s="1"/>
  <c r="K108" i="1" s="1"/>
  <c r="K109" i="1" s="1"/>
  <c r="K110" i="1" s="1"/>
  <c r="K111" i="1" s="1"/>
  <c r="K112" i="1" s="1"/>
  <c r="K113" i="1" s="1"/>
  <c r="K114" i="1" s="1"/>
  <c r="K115" i="1" s="1"/>
  <c r="K116" i="1" s="1"/>
  <c r="K117" i="1" s="1"/>
  <c r="K118" i="1" s="1"/>
  <c r="K119" i="1" s="1"/>
  <c r="K120" i="1" s="1"/>
  <c r="K121" i="1" s="1"/>
  <c r="K122" i="1" s="1"/>
  <c r="K123" i="1" s="1"/>
  <c r="K124" i="1" s="1"/>
  <c r="K125" i="1" s="1"/>
  <c r="K126" i="1" s="1"/>
  <c r="K127" i="1" s="1"/>
  <c r="K128" i="1" s="1"/>
  <c r="K129" i="1" s="1"/>
  <c r="K130" i="1" s="1"/>
  <c r="K131" i="1" s="1"/>
  <c r="K132" i="1" s="1"/>
  <c r="K133" i="1" s="1"/>
  <c r="K134" i="1" s="1"/>
  <c r="K135" i="1" s="1"/>
  <c r="K136" i="1" s="1"/>
  <c r="K137" i="1" s="1"/>
  <c r="K138" i="1" s="1"/>
  <c r="K139" i="1" s="1"/>
  <c r="K140" i="1" s="1"/>
  <c r="K141" i="1" s="1"/>
  <c r="K142" i="1" s="1"/>
  <c r="K143" i="1" s="1"/>
  <c r="K144" i="1" s="1"/>
  <c r="K145" i="1" s="1"/>
  <c r="K146" i="1" s="1"/>
  <c r="K147" i="1" s="1"/>
  <c r="K148" i="1" s="1"/>
  <c r="K149" i="1" s="1"/>
  <c r="K150" i="1" s="1"/>
  <c r="K151" i="1" s="1"/>
  <c r="K152" i="1" s="1"/>
  <c r="K153" i="1" s="1"/>
  <c r="K154" i="1" s="1"/>
  <c r="K155" i="1" s="1"/>
  <c r="K156" i="1" s="1"/>
  <c r="K157" i="1" s="1"/>
  <c r="K158" i="1" s="1"/>
  <c r="K159" i="1" s="1"/>
  <c r="K160" i="1" s="1"/>
  <c r="K161" i="1" s="1"/>
  <c r="K162" i="1" s="1"/>
  <c r="K163" i="1" s="1"/>
  <c r="K164" i="1" s="1"/>
  <c r="K165" i="1" s="1"/>
  <c r="K166" i="1" s="1"/>
  <c r="K167" i="1" s="1"/>
  <c r="K168" i="1" s="1"/>
  <c r="K169" i="1" s="1"/>
  <c r="K170" i="1" s="1"/>
  <c r="K171" i="1" s="1"/>
  <c r="K172" i="1" s="1"/>
  <c r="K173" i="1" s="1"/>
  <c r="K174" i="1" s="1"/>
  <c r="K175" i="1" s="1"/>
  <c r="K176" i="1" s="1"/>
  <c r="K177" i="1" s="1"/>
  <c r="K178" i="1" s="1"/>
  <c r="K179" i="1" s="1"/>
  <c r="K180" i="1" s="1"/>
  <c r="K181" i="1" s="1"/>
  <c r="K182" i="1" s="1"/>
  <c r="K183" i="1" s="1"/>
  <c r="K184" i="1" s="1"/>
  <c r="K185" i="1" s="1"/>
  <c r="K186" i="1" s="1"/>
  <c r="K187" i="1" s="1"/>
  <c r="K188" i="1" s="1"/>
  <c r="K189" i="1" s="1"/>
  <c r="K190" i="1" s="1"/>
  <c r="K191" i="1" s="1"/>
  <c r="K192" i="1" s="1"/>
  <c r="K193" i="1" s="1"/>
  <c r="K194" i="1" s="1"/>
  <c r="K195" i="1" s="1"/>
  <c r="K196" i="1" s="1"/>
  <c r="K197" i="1" s="1"/>
  <c r="K198" i="1" s="1"/>
  <c r="K199" i="1" s="1"/>
  <c r="K200" i="1" s="1"/>
  <c r="K201" i="1" s="1"/>
  <c r="K202" i="1" s="1"/>
  <c r="K203" i="1" s="1"/>
  <c r="K204" i="1" s="1"/>
  <c r="K205" i="1" s="1"/>
  <c r="K206" i="1" s="1"/>
  <c r="K207" i="1" s="1"/>
  <c r="K208" i="1" s="1"/>
  <c r="K209" i="1" s="1"/>
  <c r="K210" i="1" s="1"/>
  <c r="K211" i="1" s="1"/>
  <c r="K212" i="1" s="1"/>
  <c r="K213" i="1" s="1"/>
  <c r="K214" i="1" s="1"/>
  <c r="K215" i="1" s="1"/>
  <c r="K216" i="1" s="1"/>
  <c r="K217" i="1" s="1"/>
  <c r="K218" i="1" s="1"/>
  <c r="K220" i="1" s="1"/>
  <c r="K221" i="1" s="1"/>
  <c r="K222" i="1" s="1"/>
  <c r="K223" i="1" s="1"/>
  <c r="K224" i="1" s="1"/>
  <c r="L21" i="1"/>
  <c r="K226" i="1" l="1"/>
  <c r="K227" i="1" s="1"/>
  <c r="K228" i="1" s="1"/>
  <c r="K229" i="1" s="1"/>
  <c r="K230" i="1" s="1"/>
  <c r="K231" i="1" s="1"/>
  <c r="K232" i="1" s="1"/>
  <c r="K233" i="1" s="1"/>
  <c r="K234" i="1" s="1"/>
  <c r="K235" i="1" s="1"/>
  <c r="K236" i="1" s="1"/>
  <c r="K237" i="1" s="1"/>
  <c r="K238" i="1" s="1"/>
  <c r="K239" i="1" s="1"/>
  <c r="K240" i="1" s="1"/>
  <c r="K241" i="1" s="1"/>
  <c r="K242" i="1" s="1"/>
  <c r="K243" i="1" s="1"/>
  <c r="K244" i="1" s="1"/>
  <c r="K245" i="1" s="1"/>
  <c r="K246" i="1" s="1"/>
  <c r="K247" i="1" s="1"/>
  <c r="K248" i="1" s="1"/>
  <c r="K249" i="1" s="1"/>
  <c r="K250" i="1" s="1"/>
  <c r="K251" i="1" s="1"/>
  <c r="K252" i="1" s="1"/>
  <c r="K253" i="1" s="1"/>
  <c r="K254" i="1" s="1"/>
  <c r="K255" i="1" s="1"/>
  <c r="K256" i="1" s="1"/>
  <c r="K257" i="1" s="1"/>
  <c r="K258" i="1" s="1"/>
  <c r="K259" i="1" s="1"/>
  <c r="K260" i="1" s="1"/>
  <c r="K261" i="1" s="1"/>
  <c r="K262" i="1" s="1"/>
  <c r="K263" i="1" s="1"/>
  <c r="K264" i="1" s="1"/>
  <c r="K265" i="1" s="1"/>
  <c r="K266" i="1" s="1"/>
  <c r="K267" i="1" s="1"/>
  <c r="K268" i="1" s="1"/>
  <c r="K269" i="1" s="1"/>
  <c r="K270" i="1" s="1"/>
  <c r="K271" i="1" s="1"/>
  <c r="K272" i="1" s="1"/>
  <c r="K273" i="1" s="1"/>
  <c r="K274" i="1" s="1"/>
  <c r="K275" i="1" s="1"/>
  <c r="K276" i="1" s="1"/>
  <c r="K277" i="1" s="1"/>
  <c r="K278" i="1" s="1"/>
  <c r="K279" i="1" s="1"/>
  <c r="K280" i="1" s="1"/>
  <c r="K281" i="1" s="1"/>
  <c r="K282" i="1" s="1"/>
  <c r="K283" i="1" s="1"/>
  <c r="K284" i="1" s="1"/>
  <c r="K285" i="1" s="1"/>
  <c r="K286" i="1" s="1"/>
  <c r="K287" i="1" s="1"/>
  <c r="K288" i="1" s="1"/>
  <c r="K289" i="1" s="1"/>
  <c r="K290" i="1" s="1"/>
  <c r="K291" i="1" s="1"/>
  <c r="K292" i="1" s="1"/>
  <c r="K293" i="1" s="1"/>
  <c r="K294" i="1" s="1"/>
  <c r="K295" i="1" s="1"/>
  <c r="K296" i="1" s="1"/>
  <c r="K297" i="1" s="1"/>
  <c r="K298" i="1" s="1"/>
  <c r="K299" i="1" s="1"/>
  <c r="K300" i="1" s="1"/>
  <c r="K301" i="1" s="1"/>
  <c r="K302" i="1" s="1"/>
  <c r="K303" i="1" s="1"/>
  <c r="K304" i="1" s="1"/>
  <c r="K305" i="1" s="1"/>
  <c r="K306" i="1" s="1"/>
  <c r="K307" i="1" s="1"/>
  <c r="K308" i="1" s="1"/>
  <c r="K309" i="1" s="1"/>
  <c r="K310" i="1" s="1"/>
  <c r="K311" i="1" s="1"/>
  <c r="K312" i="1" s="1"/>
  <c r="K313" i="1" s="1"/>
  <c r="K314" i="1" s="1"/>
  <c r="K315" i="1" s="1"/>
  <c r="K316" i="1" s="1"/>
  <c r="K317" i="1" s="1"/>
  <c r="K318" i="1" s="1"/>
  <c r="K319" i="1" s="1"/>
  <c r="K320" i="1" s="1"/>
  <c r="K321" i="1" s="1"/>
  <c r="K322" i="1" s="1"/>
  <c r="K323" i="1" s="1"/>
  <c r="K324" i="1" s="1"/>
  <c r="K325" i="1" s="1"/>
  <c r="K326" i="1" s="1"/>
  <c r="K327" i="1" s="1"/>
  <c r="K328" i="1" s="1"/>
  <c r="K329" i="1" s="1"/>
  <c r="K330" i="1" s="1"/>
  <c r="K331" i="1" s="1"/>
  <c r="K332" i="1" s="1"/>
  <c r="K333" i="1" s="1"/>
  <c r="K334" i="1" s="1"/>
  <c r="K335" i="1" s="1"/>
  <c r="K336" i="1" s="1"/>
  <c r="K337" i="1" s="1"/>
  <c r="K338" i="1" s="1"/>
  <c r="K339" i="1" s="1"/>
  <c r="K340" i="1" s="1"/>
  <c r="K341" i="1" s="1"/>
  <c r="K342" i="1" s="1"/>
  <c r="K343" i="1" s="1"/>
  <c r="K344" i="1" s="1"/>
  <c r="K345" i="1" s="1"/>
  <c r="K346" i="1" s="1"/>
  <c r="K347" i="1" s="1"/>
  <c r="K348" i="1" s="1"/>
  <c r="K349" i="1" s="1"/>
  <c r="K350" i="1" s="1"/>
  <c r="K351" i="1" s="1"/>
  <c r="K352" i="1" s="1"/>
  <c r="K353" i="1" s="1"/>
  <c r="K354" i="1" s="1"/>
  <c r="K355" i="1" s="1"/>
  <c r="K356" i="1" s="1"/>
  <c r="K357" i="1" s="1"/>
  <c r="K358" i="1" s="1"/>
  <c r="K359" i="1" s="1"/>
  <c r="K360" i="1" s="1"/>
  <c r="K361" i="1" s="1"/>
  <c r="K362" i="1" s="1"/>
  <c r="K363" i="1" s="1"/>
  <c r="K364" i="1" s="1"/>
  <c r="K365" i="1" s="1"/>
  <c r="K366" i="1" s="1"/>
  <c r="K367" i="1" s="1"/>
  <c r="K368" i="1" s="1"/>
  <c r="K369" i="1" s="1"/>
  <c r="K370" i="1" s="1"/>
  <c r="K371" i="1" s="1"/>
  <c r="K372" i="1" s="1"/>
  <c r="K373" i="1" s="1"/>
  <c r="K374" i="1" s="1"/>
  <c r="K375" i="1" s="1"/>
  <c r="K376" i="1" s="1"/>
  <c r="K377" i="1" s="1"/>
  <c r="K378" i="1" s="1"/>
  <c r="K379" i="1" s="1"/>
  <c r="K380" i="1" s="1"/>
  <c r="K381" i="1" s="1"/>
  <c r="K382" i="1" s="1"/>
  <c r="K383" i="1" s="1"/>
  <c r="K384" i="1" s="1"/>
  <c r="K385" i="1" s="1"/>
  <c r="K386" i="1" s="1"/>
  <c r="K387" i="1" s="1"/>
  <c r="K388" i="1" s="1"/>
  <c r="K389" i="1" s="1"/>
  <c r="K390" i="1" s="1"/>
  <c r="K391" i="1" s="1"/>
  <c r="K392" i="1" s="1"/>
  <c r="K393" i="1" s="1"/>
  <c r="K394" i="1" s="1"/>
  <c r="K395" i="1" s="1"/>
  <c r="K396" i="1" s="1"/>
  <c r="K397" i="1" s="1"/>
  <c r="K398" i="1" s="1"/>
  <c r="K399" i="1" s="1"/>
  <c r="K400" i="1" s="1"/>
  <c r="K401" i="1" s="1"/>
  <c r="K402" i="1" s="1"/>
  <c r="K403" i="1" s="1"/>
  <c r="K404" i="1" s="1"/>
  <c r="K405" i="1" s="1"/>
  <c r="K406" i="1" s="1"/>
  <c r="K407" i="1" s="1"/>
  <c r="K408" i="1" s="1"/>
  <c r="K409" i="1" s="1"/>
  <c r="K410" i="1" s="1"/>
  <c r="K411" i="1" s="1"/>
  <c r="K412" i="1" s="1"/>
  <c r="K413" i="1" s="1"/>
  <c r="K414" i="1" s="1"/>
  <c r="K415" i="1" s="1"/>
  <c r="K416" i="1" s="1"/>
  <c r="K417" i="1" s="1"/>
  <c r="K418" i="1" s="1"/>
  <c r="K419" i="1" s="1"/>
  <c r="K420" i="1" s="1"/>
  <c r="K421" i="1" s="1"/>
  <c r="K422" i="1" s="1"/>
  <c r="K423" i="1" s="1"/>
  <c r="K424" i="1" s="1"/>
  <c r="K425" i="1" s="1"/>
  <c r="K426" i="1" s="1"/>
  <c r="K427" i="1" s="1"/>
  <c r="K428" i="1" s="1"/>
  <c r="K429" i="1" s="1"/>
  <c r="K430" i="1" s="1"/>
  <c r="K431" i="1" s="1"/>
  <c r="K432" i="1" s="1"/>
  <c r="K433" i="1" s="1"/>
  <c r="K434" i="1" s="1"/>
  <c r="K435" i="1" s="1"/>
  <c r="K436" i="1" s="1"/>
  <c r="K437" i="1" s="1"/>
  <c r="K438" i="1" s="1"/>
  <c r="K439" i="1" s="1"/>
  <c r="K440" i="1" s="1"/>
  <c r="K441" i="1" s="1"/>
  <c r="K442" i="1" s="1"/>
  <c r="K443" i="1" s="1"/>
  <c r="K444" i="1" s="1"/>
  <c r="K445" i="1" s="1"/>
  <c r="K446" i="1" s="1"/>
  <c r="K447" i="1" s="1"/>
  <c r="K448" i="1" s="1"/>
  <c r="K449" i="1" s="1"/>
  <c r="K450" i="1" s="1"/>
  <c r="K451" i="1" s="1"/>
  <c r="K452" i="1" s="1"/>
  <c r="K453" i="1" s="1"/>
  <c r="K454" i="1" s="1"/>
  <c r="K455" i="1" s="1"/>
  <c r="K456" i="1" s="1"/>
  <c r="K457" i="1" s="1"/>
  <c r="K458" i="1" s="1"/>
  <c r="K459" i="1" s="1"/>
  <c r="K460" i="1" s="1"/>
  <c r="K461" i="1" s="1"/>
  <c r="K462" i="1" s="1"/>
  <c r="K463" i="1" s="1"/>
  <c r="K464" i="1" s="1"/>
  <c r="K465" i="1" s="1"/>
  <c r="K466" i="1" s="1"/>
  <c r="K467" i="1" s="1"/>
  <c r="K468" i="1" s="1"/>
  <c r="K469" i="1" s="1"/>
  <c r="K470" i="1" s="1"/>
  <c r="K471" i="1" s="1"/>
  <c r="K472" i="1" s="1"/>
  <c r="K473" i="1" s="1"/>
  <c r="K474" i="1" s="1"/>
  <c r="K475" i="1" s="1"/>
  <c r="K476" i="1" s="1"/>
  <c r="K477" i="1" s="1"/>
  <c r="K478" i="1" s="1"/>
  <c r="K479" i="1" s="1"/>
  <c r="K480" i="1" s="1"/>
  <c r="K481" i="1" s="1"/>
  <c r="K482" i="1" s="1"/>
  <c r="K483" i="1" s="1"/>
  <c r="K484" i="1" s="1"/>
  <c r="K485" i="1" s="1"/>
  <c r="K486" i="1" s="1"/>
  <c r="K487" i="1" s="1"/>
  <c r="K488" i="1" s="1"/>
  <c r="K489" i="1" s="1"/>
  <c r="K490" i="1" s="1"/>
  <c r="K491" i="1" s="1"/>
  <c r="K492" i="1" s="1"/>
  <c r="K493" i="1" s="1"/>
  <c r="K494" i="1" s="1"/>
  <c r="K495" i="1" s="1"/>
  <c r="K496" i="1" s="1"/>
  <c r="K497" i="1" s="1"/>
  <c r="K498" i="1" s="1"/>
  <c r="K499" i="1" s="1"/>
  <c r="K500" i="1" s="1"/>
  <c r="K501" i="1" s="1"/>
  <c r="K502" i="1" s="1"/>
  <c r="K503" i="1" s="1"/>
  <c r="K504" i="1" s="1"/>
  <c r="K505" i="1" s="1"/>
  <c r="K506" i="1" s="1"/>
  <c r="K507" i="1" s="1"/>
  <c r="K508" i="1" s="1"/>
  <c r="K509" i="1" s="1"/>
  <c r="K510" i="1" s="1"/>
  <c r="K511" i="1" s="1"/>
  <c r="K512" i="1" s="1"/>
  <c r="K513" i="1" s="1"/>
  <c r="K514" i="1" s="1"/>
  <c r="K515" i="1" s="1"/>
  <c r="K516" i="1" s="1"/>
  <c r="K517" i="1" s="1"/>
  <c r="K518" i="1" s="1"/>
  <c r="K519" i="1" s="1"/>
  <c r="K520" i="1" s="1"/>
  <c r="L24" i="1"/>
  <c r="L25" i="1"/>
  <c r="L30" i="1"/>
  <c r="L33" i="1"/>
  <c r="L35" i="1"/>
  <c r="L36" i="1"/>
  <c r="L37" i="1"/>
  <c r="L38" i="1"/>
  <c r="L39" i="1"/>
  <c r="N39" i="1" s="1"/>
  <c r="L42" i="1"/>
  <c r="L43" i="1"/>
  <c r="L44" i="1"/>
  <c r="L45" i="1"/>
  <c r="L46" i="1"/>
  <c r="L47" i="1"/>
  <c r="L48" i="1"/>
  <c r="L49" i="1"/>
  <c r="L50" i="1"/>
  <c r="L51" i="1"/>
  <c r="L52" i="1"/>
  <c r="L53" i="1"/>
  <c r="L54" i="1"/>
  <c r="L55" i="1"/>
  <c r="L56" i="1"/>
  <c r="L57"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72" i="1"/>
  <c r="L174" i="1"/>
  <c r="L175" i="1"/>
  <c r="L176" i="1"/>
  <c r="L177" i="1"/>
  <c r="L178" i="1"/>
  <c r="L179" i="1"/>
  <c r="L180" i="1"/>
  <c r="L181" i="1"/>
  <c r="L182" i="1"/>
  <c r="L183" i="1"/>
  <c r="L184" i="1"/>
  <c r="L185" i="1"/>
  <c r="L186" i="1"/>
  <c r="L187" i="1"/>
  <c r="L188" i="1"/>
  <c r="L189" i="1"/>
  <c r="L190" i="1"/>
  <c r="L191" i="1"/>
  <c r="L192" i="1"/>
  <c r="L193" i="1"/>
  <c r="L194" i="1"/>
  <c r="L196" i="1"/>
  <c r="L197" i="1"/>
  <c r="L198" i="1"/>
  <c r="L199" i="1"/>
  <c r="L200" i="1"/>
  <c r="L201" i="1"/>
  <c r="L202" i="1"/>
  <c r="L203" i="1"/>
  <c r="L204" i="1"/>
  <c r="L205" i="1"/>
  <c r="L206" i="1"/>
  <c r="L207" i="1"/>
  <c r="L208" i="1"/>
  <c r="L209" i="1"/>
  <c r="L210" i="1"/>
  <c r="L211" i="1"/>
  <c r="L212" i="1"/>
  <c r="L213" i="1"/>
  <c r="L214" i="1"/>
  <c r="L215" i="1"/>
  <c r="L216" i="1"/>
  <c r="L217" i="1"/>
  <c r="L218"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20" i="1" l="1"/>
</calcChain>
</file>

<file path=xl/sharedStrings.xml><?xml version="1.0" encoding="utf-8"?>
<sst xmlns="http://schemas.openxmlformats.org/spreadsheetml/2006/main" count="934" uniqueCount="541">
  <si>
    <t>Doc/ Transaccion</t>
  </si>
  <si>
    <t>CREDITO</t>
  </si>
  <si>
    <t>BALANCE</t>
  </si>
  <si>
    <t>ORDEN DE COMPRA</t>
  </si>
  <si>
    <t>Suplidor</t>
  </si>
  <si>
    <t xml:space="preserve">DEBITO </t>
  </si>
  <si>
    <t>FECHA REG.</t>
  </si>
  <si>
    <t>FECHA O/C</t>
  </si>
  <si>
    <t>Fecha/Fact</t>
  </si>
  <si>
    <t>Its</t>
  </si>
  <si>
    <t>RSV MENSAJERIA</t>
  </si>
  <si>
    <t>FT- 0085</t>
  </si>
  <si>
    <t>93/14</t>
  </si>
  <si>
    <t>Adq. Servicio entrega correspondencia.</t>
  </si>
  <si>
    <t>DEUDA</t>
  </si>
  <si>
    <t>Descripción</t>
  </si>
  <si>
    <t xml:space="preserve">                                                 Calle Pedro A. Lluberes Esq. Francia 2do. Nivel  , Gazgue, Distrito Nacional, R. D.</t>
  </si>
  <si>
    <t xml:space="preserve">                                                     DEUDA ADMINISTRATIVA</t>
  </si>
  <si>
    <t>o/c abierta</t>
  </si>
  <si>
    <t>Para registrar servicio de mantenimiento y reparación de aires acondicionados de la institución por 6 meses.</t>
  </si>
  <si>
    <t>BANCO CENTRAL</t>
  </si>
  <si>
    <t>COTIZACION</t>
  </si>
  <si>
    <t>SEGURO NACIONAL DE SALUD (SENASA)</t>
  </si>
  <si>
    <t>ADMINISTRADORA DE RIESGOS DE SALUD HUMANO</t>
  </si>
  <si>
    <t>CODETEL</t>
  </si>
  <si>
    <t>HILDEGARDE SUAREZ DE CASTELLANOS</t>
  </si>
  <si>
    <t>Para registrar pago notarización de contratos.</t>
  </si>
  <si>
    <t>AENOR DOMINICANA SRL</t>
  </si>
  <si>
    <t>00328/2019</t>
  </si>
  <si>
    <t>Para registrar servicio de contratación  de empresa certificadora para auditoria al sistema de gestión de calidad.</t>
  </si>
  <si>
    <t>FAROSE SOLUTIONS GROUP, SRL.</t>
  </si>
  <si>
    <t>00056/2021</t>
  </si>
  <si>
    <t>CF ASOCIADOS BUSINESS ADVISORY SERVICES, SRL</t>
  </si>
  <si>
    <t>00066/2021</t>
  </si>
  <si>
    <t>Para registrar servicio de consultoria para asistencia tecnica en el fortalecimiento del SISANOC, financiado con fondos de la unión europea.</t>
  </si>
  <si>
    <t>FECHA REGISTRO</t>
  </si>
  <si>
    <t>PROVEEDOR</t>
  </si>
  <si>
    <t>MONTO ORDENES DE COMPRAS O CONTRATOS</t>
  </si>
  <si>
    <t>NUMERO TRANSFERENCIA Y/O CHEQUE</t>
  </si>
  <si>
    <t>FECHA TRANSFERENCIA Y/O CHEQUE</t>
  </si>
  <si>
    <t>ORDEN DE COMPRA Y/O CONTRATO</t>
  </si>
  <si>
    <t xml:space="preserve">NUMERO COMPROBANTE GUBERNAMENTAL </t>
  </si>
  <si>
    <t>00004/2021</t>
  </si>
  <si>
    <t>B1500000048 B1500000052 B1500000175</t>
  </si>
  <si>
    <t>B1500000006</t>
  </si>
  <si>
    <t>AGUA CRYSTAL</t>
  </si>
  <si>
    <t>00205/2021</t>
  </si>
  <si>
    <t>B1500000008</t>
  </si>
  <si>
    <t>MEJIA PRADO PEST CONTROL, SRL</t>
  </si>
  <si>
    <t>B1500000330</t>
  </si>
  <si>
    <t>00048/2021</t>
  </si>
  <si>
    <t>Para registrar servicio de fumigación anti-insectos por 6 meses en todas las áreas de la Institución. Dirigida a MIPYME.</t>
  </si>
  <si>
    <t>DOVADO, SRL.</t>
  </si>
  <si>
    <t>00216/2021</t>
  </si>
  <si>
    <t>Para registrar servicio contratación animación para actividad navideña de la institución.</t>
  </si>
  <si>
    <t>Adquisición de Botellones y fardos botellitas de agua para consumo en la institución. o/c 00205 d/f 30/11/2021.</t>
  </si>
  <si>
    <t xml:space="preserve">                                                                  AÑO 2022</t>
  </si>
  <si>
    <t>Para registrar pago facturas (cuentas no. 701112578, 718024430, 785819147) Telefonos e Internet correspondientes al mes de diciembre 2021 .</t>
  </si>
  <si>
    <t>Para registrar pago uso de estacionamientos correspondiente al mes de enero 2022.</t>
  </si>
  <si>
    <t>B1500021792</t>
  </si>
  <si>
    <t>Para registrar pago diferencia asumida por la institución de la poliza no. 30-95-201981 seguro complementario de empleados durante el periodo 01 al 31 de enero 2022.</t>
  </si>
  <si>
    <t>B1500005475</t>
  </si>
  <si>
    <t>Para registrar pago diferencia asumida por la institución de la poliza no. 06492 seguro complementario de empleados durante el periodo del 01/01/2022 al 31/01/2022.</t>
  </si>
  <si>
    <t>ITCORP GONGLOSS, SRL.</t>
  </si>
  <si>
    <t>B1500000473</t>
  </si>
  <si>
    <t>00167/2021</t>
  </si>
  <si>
    <t>Para registrar adquisición de swich cisco 9200L-4X-E PARA centro de datos de tecnología de la institución, financiado con fondos de la unión europea a traves del PROGEF.</t>
  </si>
  <si>
    <t>El expediente se encuentra en compra hasta que se concluya la recepción de la mercancia.</t>
  </si>
  <si>
    <t>B1500000474</t>
  </si>
  <si>
    <t>00209/2021</t>
  </si>
  <si>
    <t>Para registrar adquisición de swich cisco 9200L-4X-E PARA centro de datos de tecnología de la institución, financiado con fondos de la unión europea atraves del PROGEF.</t>
  </si>
  <si>
    <t>SOLUCIONES GLOBALES JM, SA.</t>
  </si>
  <si>
    <t>B1500000173</t>
  </si>
  <si>
    <t>00246/2021</t>
  </si>
  <si>
    <t>Para registrar adquisición de computadoras para uso en la institución, financiados con fondos de la unión europa a través del PROGEF.</t>
  </si>
  <si>
    <t>MAXIBODEGAS EOP DEL CARIBE, SRL</t>
  </si>
  <si>
    <t>B1500000977</t>
  </si>
  <si>
    <t>00257/2021</t>
  </si>
  <si>
    <t>Para registrar adquisición de tóners para uso en la institución. Dirigido a MIPYMES.</t>
  </si>
  <si>
    <t xml:space="preserve">REGISTROS Y PAGOS PROVEEDORES </t>
  </si>
  <si>
    <t>DESCRIPCION</t>
  </si>
  <si>
    <t>MONTO FACTURADO Y PAGADO</t>
  </si>
  <si>
    <t>MONTO FACTURADO PENDIENTE  PAGAR</t>
  </si>
  <si>
    <t>PENDIENTE FACTURAR PROCESOS ABIERTOS</t>
  </si>
  <si>
    <t>05/05/2021 30/07/2021 30/08/2021</t>
  </si>
  <si>
    <t>4611855-TR 7532392-TR 8381738-TR</t>
  </si>
  <si>
    <t>MULTISERVICIS GENERALES</t>
  </si>
  <si>
    <t>B1500000350</t>
  </si>
  <si>
    <t>00025/2021</t>
  </si>
  <si>
    <t xml:space="preserve">Adquisición de café, azúcar y té para uso en la institución. </t>
  </si>
  <si>
    <t>PENDIENTE ENTREGA</t>
  </si>
  <si>
    <t xml:space="preserve">PENDIENTE ENTREGA </t>
  </si>
  <si>
    <t>COMPU-OFFICE DOMINICANA,SRL</t>
  </si>
  <si>
    <t>B1500002767</t>
  </si>
  <si>
    <t>00232/2021</t>
  </si>
  <si>
    <t xml:space="preserve">Adquisición de equipos electronicos y de oficinas para uso en la institución. </t>
  </si>
  <si>
    <t xml:space="preserve"> Sonia Thomas Martínez</t>
  </si>
  <si>
    <t>Dionicio Félix Castro</t>
  </si>
  <si>
    <t>Luis Dario Terrero Méndez</t>
  </si>
  <si>
    <t xml:space="preserve">Revisado </t>
  </si>
  <si>
    <t>Autorizado por</t>
  </si>
  <si>
    <t>Enc. División Financiera</t>
  </si>
  <si>
    <t>Enc. Depto. Adm. y Financiero</t>
  </si>
  <si>
    <t>C&amp;C TECHNOLOGY SUPPLY, SRL.</t>
  </si>
  <si>
    <t>CONT. 0067/2021</t>
  </si>
  <si>
    <t>Para registrar servicio de almuerzos y cenas para el personal de la institución.</t>
  </si>
  <si>
    <t>EMPRESA DISTRIBUIDORA DE ELECTRICIDAD DEL ESTE, S.A.</t>
  </si>
  <si>
    <t>B1500187283</t>
  </si>
  <si>
    <t>Para registrar el servicio energia electrica del periodo 20/12/2021 al 20/01/2022.</t>
  </si>
  <si>
    <t>ANA LEIDY HINOJOSA</t>
  </si>
  <si>
    <t>Reposición caja chica recibos desde 12118 al 12152.</t>
  </si>
  <si>
    <t>B1500021561</t>
  </si>
  <si>
    <t>Para registrar  poliza no. 30-14-5018 ultimos gastos, de empleados de la institución durante el periodo del 01/01/2022 al 01/02/2022.</t>
  </si>
  <si>
    <t>Preparado por</t>
  </si>
  <si>
    <t xml:space="preserve"> Contadora</t>
  </si>
  <si>
    <t>COLECTOR DE IMPUESTOS INTERNOS</t>
  </si>
  <si>
    <t>Para registrar pago facturas (cuentas no. 701112578, 718024430, 785819147) Telefonos e Internet correspondientes al mes de enero 2022 .</t>
  </si>
  <si>
    <t>Para registrar pago uso de estacionamientos correspondiente al mes de febrero 2022.</t>
  </si>
  <si>
    <t>14/04/2021 05/07/2021 26/07/2021 15/10/2021 30/11/2021</t>
  </si>
  <si>
    <t>23/06/2020 20/07/2020 17/06/2021</t>
  </si>
  <si>
    <t>SEGUROS RESERVAS</t>
  </si>
  <si>
    <t>Para registrar renovación polizas seguro equipos de transporte.</t>
  </si>
  <si>
    <t>B1500021975</t>
  </si>
  <si>
    <t>Para registrar  poliza no. 30-14-5018 ultimos gastos, de empleados de la institución durante el periodo del 01/02/2022 al 01/03/2022.</t>
  </si>
  <si>
    <t>MULTISERVICIOS GENERALES</t>
  </si>
  <si>
    <t>B1500022118</t>
  </si>
  <si>
    <t>B1500005689</t>
  </si>
  <si>
    <t>Para registrar pago diferencia asumida por la institución de la poliza no. 06492 seguro complementario de empleados durante el periodo del 01/02/2022 al 28/02/2022.</t>
  </si>
  <si>
    <t>Para registrar pago diferencia asumida por la institución de la poliza no. 30-95-201981 seguro complementario de empleados durante el periodo 01 al 28 de febrero 2022.</t>
  </si>
  <si>
    <t>No estaba al dia con sus obligaciones fiscales al momento del proceso de pago</t>
  </si>
  <si>
    <t>ANA VICTORIA GONZALEZ VALENZUELA</t>
  </si>
  <si>
    <t>Reposición caja chica recibos desde 12153 al 12195.</t>
  </si>
  <si>
    <t>B1500191986</t>
  </si>
  <si>
    <t>Para registrar el servicio energia electrica del periodo 20/01/2022 al 17/02/2022.</t>
  </si>
  <si>
    <t>GRUPO BRIZATLANTICA DEL CARIBE, SRL.</t>
  </si>
  <si>
    <t>B1500000107</t>
  </si>
  <si>
    <t>00001/2022</t>
  </si>
  <si>
    <t>Para registrar adquisición de café para uso en la institución. Didirgido a MIPYMES.</t>
  </si>
  <si>
    <t>B1500000349</t>
  </si>
  <si>
    <t>00002/2022</t>
  </si>
  <si>
    <t>Para registrar adquisición de azucar para uso en la institución. Didirgido a MIPYMES.</t>
  </si>
  <si>
    <t>B1500161730</t>
  </si>
  <si>
    <t>Para registrar pago facturas (cuentas no. 718024430 Telefonos e Internet correspondientes al mes de febrero 2022 .</t>
  </si>
  <si>
    <t>No esta al dia con sus obligaciones fiscales.</t>
  </si>
  <si>
    <t>06/07/2021 03/08/2021 07/09/2021 25/10/2021 25/10/2021 08/11/2021 08/11/2021 06/12/2021 05/01/2022</t>
  </si>
  <si>
    <t>B1500000104 B1500000109 B1500000111 B1500000114 B1500000115 B1500000116 B1500000117 B1500000119 B1500000122</t>
  </si>
  <si>
    <t>Para registrar pago facturas (cuentas no. 701112578, 785819147) Telefonos e Internet correspondientes al mes de febrero 2022 .</t>
  </si>
  <si>
    <t>Pago retención 30% ITBIS a proveedor durante el mes de enero 2022.</t>
  </si>
  <si>
    <t>Pago retención 5% a proveedor durante el mes de enero 2022</t>
  </si>
  <si>
    <t>B1500161737 B1500161718</t>
  </si>
  <si>
    <t xml:space="preserve"> 28/02/2022 28/02/2022</t>
  </si>
  <si>
    <t>B1500159048 B1500159036 B1500159055</t>
  </si>
  <si>
    <t>28/01/2022 28/01/2022 28/01/2022</t>
  </si>
  <si>
    <t xml:space="preserve">19/01/2021 02/02/2021 </t>
  </si>
  <si>
    <t>B1500033130 B1500033386</t>
  </si>
  <si>
    <t>B1500116052 B1500116071 B1500116064</t>
  </si>
  <si>
    <t>B1500000041  B1500000045 B1500000046 B1500000047 B1500000048</t>
  </si>
  <si>
    <t>Para registrar la renovación de las pólizas seguros de incendio y líneas aliadas (básica) no. 2-2-201-0008849, resp. Civil extracontractual no. 2-2-801-0010666, resp. Civil exceso no. 2-2-802-0010669, avería de maquinarias no. 2-2-812-0002612, todo riesgo equipos electrónicos no. 2-2-815-0001494, durante el periodo 28/02/2022 al 28/02/2023.</t>
  </si>
  <si>
    <t>ABASTECIMIENTOS COMERCIALES FJJ, SRL.</t>
  </si>
  <si>
    <t>Para registrar pago uso de estacionamientos correspondiente al mes de marzo 2022.</t>
  </si>
  <si>
    <t>B1500005846</t>
  </si>
  <si>
    <t>Para registrar pago diferencia asumida por la institución de la poliza no. 06492 seguro complementario de empleados durante el periodo del 01/03/2022 al 31/03/2022.</t>
  </si>
  <si>
    <t>B1500022447</t>
  </si>
  <si>
    <t>Para registrar pago diferencia asumida por la institución de la poliza no. 30-95-201981 seguro complementario de empleados durante el periodo 01 al 31 de marzo 2022.</t>
  </si>
  <si>
    <t>B1500022347</t>
  </si>
  <si>
    <t>Para registrar  poliza no. 30-14-5018 ultimos gastos, de empleados de la institución durante el periodo del 01/03/2022 al 01/04/2022.</t>
  </si>
  <si>
    <t>SIMBEL, SRL</t>
  </si>
  <si>
    <t>B1500000077</t>
  </si>
  <si>
    <t>00009/2022</t>
  </si>
  <si>
    <t>Para registrar adquisición de utensilios de cocina para uso en la Institución. Dirigido a MIPYME.</t>
  </si>
  <si>
    <t>PROLIMDES COMERCIAL,SRL</t>
  </si>
  <si>
    <t>B1500000930</t>
  </si>
  <si>
    <t>00011/2022</t>
  </si>
  <si>
    <t>Para registrar adquisición papel de baño para uso en la institución dirigida a MIPYMES.</t>
  </si>
  <si>
    <t>FIS SOLUCIONES SRL</t>
  </si>
  <si>
    <t>B1500000066</t>
  </si>
  <si>
    <t>00006/2022</t>
  </si>
  <si>
    <t xml:space="preserve">Para registrar adquisición de tóners para uso en la institución. </t>
  </si>
  <si>
    <t>GTG INDUSTRIA, SRL</t>
  </si>
  <si>
    <t>B1500002310</t>
  </si>
  <si>
    <t>00010/2022</t>
  </si>
  <si>
    <t>IDEMESA, SRL</t>
  </si>
  <si>
    <t>B1500000760</t>
  </si>
  <si>
    <t>00033/2022</t>
  </si>
  <si>
    <t>MUÑOZ CONCEPTO MOBILIARIO,SRL</t>
  </si>
  <si>
    <t>B1500001023</t>
  </si>
  <si>
    <t>00016/2022</t>
  </si>
  <si>
    <t>Para registrar adquisición de mascarilla, para uso en la institución dirigido a MIPYMES.</t>
  </si>
  <si>
    <t>Para registrar adquisición de mobiliarios de oficinas para uso en la institución.</t>
  </si>
  <si>
    <t>B1500000233</t>
  </si>
  <si>
    <t>00007/2022</t>
  </si>
  <si>
    <t>Para registrar adquisición guía para la realización de las auditorías internas de los sistemas de gestión de esta institución.</t>
  </si>
  <si>
    <t>ROJAS &amp; SERRANO SUPPLIES, SRL</t>
  </si>
  <si>
    <t>B1500000871</t>
  </si>
  <si>
    <t>00015/2022</t>
  </si>
  <si>
    <t>RAMIREZ &amp; MOJICA ENVOY PACK EXPRESS, SRL</t>
  </si>
  <si>
    <t>B1500000938</t>
  </si>
  <si>
    <t>00041/2022</t>
  </si>
  <si>
    <t>Para registrar adquisición de tarjetas PVC y cintas para impresión de carnet para los colaboradores de la institución.</t>
  </si>
  <si>
    <t>SHARINA MEDINA</t>
  </si>
  <si>
    <t xml:space="preserve">DAMARYS GUZMAN </t>
  </si>
  <si>
    <t xml:space="preserve">JOSEFINA GUILLEN ESPINAL </t>
  </si>
  <si>
    <t>SALVINIA ESTEPAN</t>
  </si>
  <si>
    <t xml:space="preserve">LEONOR DEL ROSARIO </t>
  </si>
  <si>
    <t>REYNI MENDEZ</t>
  </si>
  <si>
    <t>SAMUEL FELIZ</t>
  </si>
  <si>
    <t>DIONISIA M. VIZCAINO</t>
  </si>
  <si>
    <t>GUMERCINDO GONZALEZ VARGAS</t>
  </si>
  <si>
    <t>CAROLINA FELIZ</t>
  </si>
  <si>
    <t>DICNA PERDOMO</t>
  </si>
  <si>
    <t>MANUEL CUEVAS</t>
  </si>
  <si>
    <t>JUAN PABLO LOPEZ</t>
  </si>
  <si>
    <t>DAMARIS LLUBERES</t>
  </si>
  <si>
    <t>ANGEL DARIO MESA</t>
  </si>
  <si>
    <t>RAMON RIVAS</t>
  </si>
  <si>
    <t>MIGUEL ROJAS VASQUEZ</t>
  </si>
  <si>
    <t>SANDRO CARMONA</t>
  </si>
  <si>
    <t>LENIN MENDEZ QUEZADA</t>
  </si>
  <si>
    <t>LUIS CASILLA</t>
  </si>
  <si>
    <t>YOAN RODRIGUEZ</t>
  </si>
  <si>
    <t>viaticos por viaje al interior del pais, semana del 22 al 24 de marzo 2022</t>
  </si>
  <si>
    <t>viaticos por viaje al interior del pais, semana del 29 al 31 de marzo 2022</t>
  </si>
  <si>
    <t>AMBAR MARTINEZ</t>
  </si>
  <si>
    <t>ANDRES MARTE</t>
  </si>
  <si>
    <t>SAMUEL MERCEDES SHEPHARD</t>
  </si>
  <si>
    <t>JEISSON JIMENEZ</t>
  </si>
  <si>
    <t>VICKIANA PONCIANO</t>
  </si>
  <si>
    <t>ARISTIES CABRERA</t>
  </si>
  <si>
    <t>JUSTICE CANTRERAS</t>
  </si>
  <si>
    <t>CISTIAN FERRERAS</t>
  </si>
  <si>
    <t>JANNY EFRAIN CORNA</t>
  </si>
  <si>
    <t>00013/2022</t>
  </si>
  <si>
    <t>Para registrarla adq. de derecho de uso herramienta de evaluación sicométricas para el depto. de RRHH</t>
  </si>
  <si>
    <t>SINERGY ELECTRICAL GROUP, SRL</t>
  </si>
  <si>
    <t>00034/2022</t>
  </si>
  <si>
    <t>Para registrar adq. Guantes y alcohol, para uso en la institución  dirigido a MIPIMES</t>
  </si>
  <si>
    <t>SUPLIGENSA, SRL</t>
  </si>
  <si>
    <t>INSTITUTO DE SERVICIOS PSICOSOCIALES Y EDUCATIVOS FELIZ LAMARCHE, SRL</t>
  </si>
  <si>
    <t>00037/2022</t>
  </si>
  <si>
    <t>00042/2022</t>
  </si>
  <si>
    <t>Para registrar adqusición material de limpieza para uso en la institución  dirigido a MIPIMES</t>
  </si>
  <si>
    <t>ESPARTIMP, SRL</t>
  </si>
  <si>
    <t>Para registrar adqusición de tarjetas pvc para impresión de carnet para colaboradores de la institución.</t>
  </si>
  <si>
    <t>B1500033543 B1500033541 B1500033579 B1500033658 B1500033657 B0400033541</t>
  </si>
  <si>
    <t>11/02/2022 15/02/2022 18/02/2022 11/03/2022</t>
  </si>
  <si>
    <t>00035/2022</t>
  </si>
  <si>
    <t>00040/2022</t>
  </si>
  <si>
    <t>B1500196946</t>
  </si>
  <si>
    <t>B1500000307</t>
  </si>
  <si>
    <t>B1500000161</t>
  </si>
  <si>
    <t>B1500000460</t>
  </si>
  <si>
    <t>B1500000135</t>
  </si>
  <si>
    <t>B1500002351</t>
  </si>
  <si>
    <t>B1500000942</t>
  </si>
  <si>
    <t>Para registrar el servicio energia electrica del periodo 17/02/2022 al 18/03/2022.</t>
  </si>
  <si>
    <t>Para registrar la adquisición de equipos electrodomésticos para uso de la institución</t>
  </si>
  <si>
    <t>DITRIBUIDORA BACESMOS</t>
  </si>
  <si>
    <t>B1500164454 B1500164461 B1500164442</t>
  </si>
  <si>
    <t>Para registrar pago facturas cuentas nos. 718024430, 701112578, 785819147 Telefonos e Internet mes de marzo 2022 .</t>
  </si>
  <si>
    <t>viaticos por viaje al interior del pais, semana del 04 al 06 de abril 2022</t>
  </si>
  <si>
    <t>JOSE JAVIER LOPEZ</t>
  </si>
  <si>
    <t>YOCAIRA SILVESTRE</t>
  </si>
  <si>
    <t>ANTONIO OVALLES</t>
  </si>
  <si>
    <t>CRISTIAN FERRERAS</t>
  </si>
  <si>
    <t>no esta al dia con sus obligaciones fiscales</t>
  </si>
  <si>
    <t>03/01/2022 09/02/2022</t>
  </si>
  <si>
    <t>CENTRO AUTOMOTRIZ REMESA</t>
  </si>
  <si>
    <t>B1500001465</t>
  </si>
  <si>
    <t>B1500000122</t>
  </si>
  <si>
    <t>00008/2022</t>
  </si>
  <si>
    <t>Para registrar servicio de mantenimiento y/o reparación de vehículos de la institución por 6 meses.</t>
  </si>
  <si>
    <t>B1500001070</t>
  </si>
  <si>
    <t>00060/2022</t>
  </si>
  <si>
    <t>Para registrar adqusición material gastable para uso en la institución  dirigido a MIPIMES</t>
  </si>
  <si>
    <t>00044/2022</t>
  </si>
  <si>
    <t>LOLA 5 MULTISERVICES, SRL</t>
  </si>
  <si>
    <t>B1500000258</t>
  </si>
  <si>
    <t>00038/2022</t>
  </si>
  <si>
    <t>Para registrar adquisición material de limpieza para uso en la institución dirigido a MIPYMES.</t>
  </si>
  <si>
    <t>UNIVERSUM SERVICIOS MULTIPLES, S.R.L.</t>
  </si>
  <si>
    <t>B1500000027</t>
  </si>
  <si>
    <t>00059/2022</t>
  </si>
  <si>
    <t>Para registrar adquisición de material gastable para uso en la institución dirigido a MIPYMES.</t>
  </si>
  <si>
    <t>B1500000243     B1500000252</t>
  </si>
  <si>
    <t>B1500000048     B1500000052     B1500000175</t>
  </si>
  <si>
    <t>B1500000041    B1500000045     B1500000046     B1500000047     B1500000048</t>
  </si>
  <si>
    <t>HOSPIFAR, SRL</t>
  </si>
  <si>
    <t>B1500004895</t>
  </si>
  <si>
    <t>00056/2022</t>
  </si>
  <si>
    <t>Para registrar la adquisición de insumos médicos para el dispensario de la institución</t>
  </si>
  <si>
    <t>SUPLIDORES MEDICOS COMERCIALES SUMEDCOR,SRL</t>
  </si>
  <si>
    <t>B1500000337</t>
  </si>
  <si>
    <t>00057/2022</t>
  </si>
  <si>
    <t>DISTHECA, SRL</t>
  </si>
  <si>
    <t>B1500000112</t>
  </si>
  <si>
    <t>00058/2022</t>
  </si>
  <si>
    <t>Para registrar la adquisición de material gastable para uso  en la institución, dirigida a MIPYMES</t>
  </si>
  <si>
    <t>29/7/2021 09/09/2021 30/09/2021 22/11/2021 7/12/2021 30/12/2021</t>
  </si>
  <si>
    <t>7281871-TR 8444705-TR 9378731-TR 10535379-TR 11388653-TR 13376342-TR</t>
  </si>
  <si>
    <t>B1500006052</t>
  </si>
  <si>
    <t xml:space="preserve"> 22/03/2022</t>
  </si>
  <si>
    <t>Para registrar pago diferencia asumida por la institución de la poliza no. 06492 seguro complementario de empleados durante el periodo del 01/04/2022 al 30/04/2022.</t>
  </si>
  <si>
    <t>B1500022823</t>
  </si>
  <si>
    <t>Para registrar pago diferencia asumida por la institución de la poliza no. 30-95-201981 seguro complementario de empleados durante el periodo 01 al 30 de abril 2022.</t>
  </si>
  <si>
    <t>NAS, EIRL.</t>
  </si>
  <si>
    <t>B1500015433</t>
  </si>
  <si>
    <t>00012/2022</t>
  </si>
  <si>
    <t>Para registrar servicios de lavados sencillos para vehículos de la institución por seis (6) meses.</t>
  </si>
  <si>
    <t>KRONGEL COMERCIAL , SRL</t>
  </si>
  <si>
    <t>B1500000167</t>
  </si>
  <si>
    <t>00062/2022</t>
  </si>
  <si>
    <t>Para registrar adquisición de sillones. Dirigido a MIPYME.</t>
  </si>
  <si>
    <t>viaticos por viaje al interior del pais, semana del 19 al 21 de abril 2022</t>
  </si>
  <si>
    <t>SECURITY DEVELOPMENT CORPORATION, SS., SRL.</t>
  </si>
  <si>
    <t>B1500000428</t>
  </si>
  <si>
    <t>00005/2022</t>
  </si>
  <si>
    <t>Para registrra servicio migración del software monitoreo acceso para la cámara de seguridad.</t>
  </si>
  <si>
    <t>FR MULTISERVICIOS, SRL.</t>
  </si>
  <si>
    <t>B1500000298</t>
  </si>
  <si>
    <t>00067/2022</t>
  </si>
  <si>
    <t>Para registrar servicio impresiones varias para diferentes departamentos de la institución.</t>
  </si>
  <si>
    <t>ALL OFFICE SOLUTIONS TS, SRL.</t>
  </si>
  <si>
    <t>B1500001171</t>
  </si>
  <si>
    <t>00075/2022</t>
  </si>
  <si>
    <t>Para registrar servicio reparación impresora del departamento administrativo de la institución.</t>
  </si>
  <si>
    <t>ILC OFFICE SUPPLIES, SRL.</t>
  </si>
  <si>
    <t>B1500000363</t>
  </si>
  <si>
    <t>00077/2022</t>
  </si>
  <si>
    <t>Para registrar adquisición de material gastable para uso en la institución, dirigido a MIPYMES.</t>
  </si>
  <si>
    <t>B1500000266</t>
  </si>
  <si>
    <t>Para registrar adquisición de vasos desechables de carton (ecológicos) y otros productos de limpieza para uso en la institución.</t>
  </si>
  <si>
    <t>ENFOQUE DIGITAL, SRL.</t>
  </si>
  <si>
    <t>B1500000479</t>
  </si>
  <si>
    <t>00070/2022</t>
  </si>
  <si>
    <t>00052/2022</t>
  </si>
  <si>
    <t>Para registrar adquisición de equipos y accesorios audiovisuales profesional para uso de esta institución.</t>
  </si>
  <si>
    <t>Reposición caja chica recibos desde 12196 al 12240.</t>
  </si>
  <si>
    <t>RED DOT TECH, SAS.</t>
  </si>
  <si>
    <t>B1500000020</t>
  </si>
  <si>
    <t>00043/2022</t>
  </si>
  <si>
    <t>Para registrar terminal control de acceso con módulo indicador de temperatura para esta isntitución.</t>
  </si>
  <si>
    <t>WENDY'S MUEBLES, SRL.</t>
  </si>
  <si>
    <t>B1500000247</t>
  </si>
  <si>
    <t>00063/2022</t>
  </si>
  <si>
    <t>Para registrar adquición sillas de visita. Dirigido a MIPYMES.</t>
  </si>
  <si>
    <t>OFFITEK, SRL.</t>
  </si>
  <si>
    <t>B1500004248</t>
  </si>
  <si>
    <t>00069/2022</t>
  </si>
  <si>
    <t>Para registrar adquisición de toners para uso en la institución.</t>
  </si>
  <si>
    <t>B1500201927</t>
  </si>
  <si>
    <t>Para registrar el servicio energia electrica del periodo 18/03/2022 al 18/04/2022.</t>
  </si>
  <si>
    <t>B&amp;F MERCANTIL, SRL.</t>
  </si>
  <si>
    <t>B1500000372</t>
  </si>
  <si>
    <t>00064/2022</t>
  </si>
  <si>
    <t>Para registrar adquisición de artículos y accesorios ferreteros para uso en la institución.</t>
  </si>
  <si>
    <t>B1500001328</t>
  </si>
  <si>
    <t>00065/2022</t>
  </si>
  <si>
    <t>Para registrar impresiones varias para diferentes departamentos de la institución.</t>
  </si>
  <si>
    <t>GL PROMOCIONES, SRL</t>
  </si>
  <si>
    <t>B1500000993</t>
  </si>
  <si>
    <t>00072/2022</t>
  </si>
  <si>
    <t>00078/2022</t>
  </si>
  <si>
    <t>Para registrar adquisición de combustible para abastecer la planta eléctrica de la institución.</t>
  </si>
  <si>
    <t>TECHCAM COMERCIAL SRL</t>
  </si>
  <si>
    <t>00071/2022</t>
  </si>
  <si>
    <t>B1500000097</t>
  </si>
  <si>
    <t>00074/2022</t>
  </si>
  <si>
    <t>Para registrar adquisición de  laptops para diseños y teléfonos ejecutivos para esta institución.</t>
  </si>
  <si>
    <t>Para registrar adquisición de artículos informáticos (disco duro) para esta institución.</t>
  </si>
  <si>
    <t>DBC DOMINICAN BUSINESS CREATIVE, EIRL.</t>
  </si>
  <si>
    <t>B1500000079</t>
  </si>
  <si>
    <t>00083/2022</t>
  </si>
  <si>
    <t>Para registrar adquisición de broches personalizados para las secretarias de la institución.</t>
  </si>
  <si>
    <t>00080/2022</t>
  </si>
  <si>
    <t>Para registrar servicio impresión ejemplares del plan estratégico institucional, financiado con fondos de la unión europea a traves del PROGEF.</t>
  </si>
  <si>
    <t>30/11/2021 02/12/2021 06/12/2021 09/12/2021 13/12/2021 16/12/2021 21/12/2021 28/12/2021 07/01/2022 13/01/2022 17/01/2022 25/01/2022 27/01/2022 01/02/2022 03/02/2022 07/02/2022 10/02/2022 14/02/2022  17/02/2022 21/02/2022 24/02/2022 28/02/2022 03/03/2022 07/03/2022 10/03/2022 14/03/2022 18/03/2022 21/03/2022 24/03/2022 28/03/2022 31/03/2022 04/04/2022 07/04/2022 11/04/2022 18/04/2022 21/04/2022 25/04/2022 28/04/2022</t>
  </si>
  <si>
    <t>B1500030384 B1500030438 B1500030488 B1500030558 B1500030603 B1500030666 B1500030740 B1500030809 B1500033576 B1500033671 B1500033720 B1500033839 B1500033882 B1500034030 B1500034039 B1500034087 B1500034174 B1500034226 B1500034312 B1500034373 B1500034459 B1500034480 B1500034552 B1500034602 B1500034676 B1500034758 B1500034859 B1500034897 B1500034964 B1500035011 B1500035087 B1500035144 B1500035205 B1500035273 B1500035352 B1500035399 B1500035473 B1500035547</t>
  </si>
  <si>
    <t>Para registrar la adq. de derecho de uso herramienta de evaluación sicométricas para el depto. de RRHH</t>
  </si>
  <si>
    <t>DISTRIBUIDORA Y SERVICIOS DIVERSOS (DISOPE), SRL.</t>
  </si>
  <si>
    <t>B1500000403</t>
  </si>
  <si>
    <t>00066/2022</t>
  </si>
  <si>
    <t>PASTELERIA Y PANADERIA LOS TRIGALES, SRL.</t>
  </si>
  <si>
    <t>B1500000344</t>
  </si>
  <si>
    <t>00076/2022</t>
  </si>
  <si>
    <t>Reposición caja chica recibos desde 12241 al 12281.</t>
  </si>
  <si>
    <t>B1500167323 B1500167311 B1500167330</t>
  </si>
  <si>
    <t>Para registrar facturas cuentas no. 718024430, 70112578 y 785819147 Telefonos e Internet mes de abril 2022 .</t>
  </si>
  <si>
    <t>13/04/2022 21/04/2022</t>
  </si>
  <si>
    <t>Para registrar refrigerios para capacitación a analistas externos sobre el sistema de contabilidad gubernamental en SIGEF y el sistema de administración de bienes (SIAB).</t>
  </si>
  <si>
    <t>B1500000302 B1500000304</t>
  </si>
  <si>
    <t>00079/2022</t>
  </si>
  <si>
    <t>B1500000311</t>
  </si>
  <si>
    <t>00095/2022</t>
  </si>
  <si>
    <t>Para registrar impresiones varias para ser utilizados en el entrenamiento sobre el sistema de contabilidad gubernamental en SIGEF y el sistema de administración de bienes (SIAB).</t>
  </si>
  <si>
    <t>Para registrar impresiones varias para ser utilizado en el foro compromiso con el avance tecnológico.</t>
  </si>
  <si>
    <t>TRIN INVESTIMENT, SRL.</t>
  </si>
  <si>
    <t>00096/2022</t>
  </si>
  <si>
    <t>Para registrar pago uso de estacionamientos correspondiente al mes de abril 2022.</t>
  </si>
  <si>
    <t>Para registrar pago uso de estacionamientos correspondiente al mes de mayo 2022.</t>
  </si>
  <si>
    <t>FUMIGADORA PAREDES, SRL</t>
  </si>
  <si>
    <t>B1500000140 B1500000139 B1500000141</t>
  </si>
  <si>
    <t>00048/2022</t>
  </si>
  <si>
    <t>Para registrar servicio de fumigación y exterminación de plagas por 6 meses para las oficinas y areas comunes de la institución. Dirigido a MIPYMES.</t>
  </si>
  <si>
    <t>B1500000343</t>
  </si>
  <si>
    <t>00082/2022</t>
  </si>
  <si>
    <t>Para registrar servicio de refrigerio para charla de orientación a estudiantes de la Universidad  O&amp;M y para las secretarias de la institución.</t>
  </si>
  <si>
    <t>Devuelto a compras por no estar al dia con sus obligaciones fiscales.</t>
  </si>
  <si>
    <t>HV MEDISOLUTION, SRL</t>
  </si>
  <si>
    <t>B1500000425</t>
  </si>
  <si>
    <t>00088/2022</t>
  </si>
  <si>
    <t>Para registrar servicio de refrigerio con jugo incluido para firma de acuerdo con el servicio nacional de protección ambiental (SENPA).</t>
  </si>
  <si>
    <t>Para registrar pago diferencia asumida por la institución de la poliza no. 30-95-201981 seguro complementario de empleados durante el periodo 01 al 31 de mayo 2022.</t>
  </si>
  <si>
    <t>B1500023304</t>
  </si>
  <si>
    <t>B1500006172</t>
  </si>
  <si>
    <t>Para registrar pago diferencia asumida por la institución de la poliza no. 06492 seguro complementario de empleados durante el periodo del 01/05/2022 al 31/05/2022.</t>
  </si>
  <si>
    <t>VIDROG SOLUTIONS, SRL</t>
  </si>
  <si>
    <t>00003/2022</t>
  </si>
  <si>
    <t>Para registrar servicios de diplomados para capacitación a colaboradores de esta institución.</t>
  </si>
  <si>
    <t>22/04/2022 26/04/2022</t>
  </si>
  <si>
    <t xml:space="preserve"> B1500015571</t>
  </si>
  <si>
    <t>B1500000268 B1500000271</t>
  </si>
  <si>
    <t>MUEBLES &amp; EQUIPOS PARA OFICINA LEON GONZALEZ, SRL.</t>
  </si>
  <si>
    <t>B1500000644</t>
  </si>
  <si>
    <t>00014/2022</t>
  </si>
  <si>
    <t>SOLDIER ELECTRONIC SECURITY SES, SRL.</t>
  </si>
  <si>
    <t>B1500000306</t>
  </si>
  <si>
    <t>00093/2022</t>
  </si>
  <si>
    <t>Para registrar adquisición de neumáticos para vehículos de esta institución.</t>
  </si>
  <si>
    <t>Para registrar adquisición mobiliarios de oficina para uso en la institución.</t>
  </si>
  <si>
    <t>QUALITY GLOBAL BUSINESS GB, SRL.</t>
  </si>
  <si>
    <t>B1500000447</t>
  </si>
  <si>
    <t>00004/2022</t>
  </si>
  <si>
    <t>Para registrar servicio de diplomados para capacitación a colaboradores de esta institución.</t>
  </si>
  <si>
    <t>SIGMA PETROLEUM CORP, SAS.</t>
  </si>
  <si>
    <t>CONT. 0001/2022</t>
  </si>
  <si>
    <t>Para registrar adquisición de tickets de combustible para abastecer los vehículos de la institución.</t>
  </si>
  <si>
    <t>03/01/2022 09/02/2022 14/03/2022 14/04/2022</t>
  </si>
  <si>
    <t>B1500000243 B1500000252 B1500000254 B1500000268</t>
  </si>
  <si>
    <t>CATERING 2000 SRL.</t>
  </si>
  <si>
    <t>B1500000236</t>
  </si>
  <si>
    <t>B1500038496</t>
  </si>
  <si>
    <t>00086/2022</t>
  </si>
  <si>
    <t>Para registrar servicio de almuerzo y refrigerios para utilizarse en el foro compromiso con el avance tecnológico. Dirigido a Mipymes.</t>
  </si>
  <si>
    <t>B1500203814</t>
  </si>
  <si>
    <t>Para registrar el servicio energia electrica del periodo 18/04/2022 al 19/05/2022.</t>
  </si>
  <si>
    <t>ONE COLOR AUTOMOTIVE OPTIONS, SRL.</t>
  </si>
  <si>
    <t>B1500000172</t>
  </si>
  <si>
    <t>00094/2022</t>
  </si>
  <si>
    <t>Para registrar adquisición de neumáticos para varios vehículos de esta institución.</t>
  </si>
  <si>
    <t>CECOMSA, SRL.</t>
  </si>
  <si>
    <t>B1500013970</t>
  </si>
  <si>
    <t>00098/2022</t>
  </si>
  <si>
    <t>Para registrar servicio renovación a dos años soporte de mantenimiento para dos (2) servidores dell poweredge R740 de esta isntitución.</t>
  </si>
  <si>
    <t>B1500000237</t>
  </si>
  <si>
    <t>00103/2022</t>
  </si>
  <si>
    <t>Para registrar servicio de refrigerio por motivo al dia del contador.</t>
  </si>
  <si>
    <t>MAET INNOVATION TEAM, SRL.</t>
  </si>
  <si>
    <t>B1500000169</t>
  </si>
  <si>
    <t>00112/2022</t>
  </si>
  <si>
    <t>Para registrar adquisición de equipos y accesorios informáticos (audiculares de estudio) para uso de esta institución. Dirigido a MIPYMES.</t>
  </si>
  <si>
    <t>NEUMATIC NEUMATICOS Y BATERIAS DE SANTIAGO, SRL.</t>
  </si>
  <si>
    <t>B1500000705</t>
  </si>
  <si>
    <t>00092/2022</t>
  </si>
  <si>
    <t>B1500014026 B1500014028</t>
  </si>
  <si>
    <t xml:space="preserve">Para registrar adquisición de equipos y accesorios informáticos para uso de esta institución. </t>
  </si>
  <si>
    <t>CONT. 0003/2022</t>
  </si>
  <si>
    <t>B1500000788</t>
  </si>
  <si>
    <t>00113/2022</t>
  </si>
  <si>
    <t>Para registrar adquisición quemador de aguja eléctrico para uso en la unidad médica de la institución.</t>
  </si>
  <si>
    <t>B1500000442</t>
  </si>
  <si>
    <t>00114/2022</t>
  </si>
  <si>
    <t>Para registrar servicio de refrigerio para colaboradores que visitaron planta de duquesa como responsabilidad social experiencia sobre el reciclaje.</t>
  </si>
  <si>
    <t>B1500000315</t>
  </si>
  <si>
    <t>00105/2022</t>
  </si>
  <si>
    <t>Para registrar adquisición de pañoletas y corbatas variadas por motivo dia del contador.</t>
  </si>
  <si>
    <t>TALLERES DE REPARACIONES DE EQUIPOS J&amp;F, SRL.</t>
  </si>
  <si>
    <t>B1500000983</t>
  </si>
  <si>
    <t>00116/2022</t>
  </si>
  <si>
    <t>Para registrar servicio de mantenimiento y/o reparación para las plantas eléctricas de la institución.</t>
  </si>
  <si>
    <t>B1500170026</t>
  </si>
  <si>
    <t>Para registrar factura cuenta no. 718024430 Telefonos e Internet mes de mayo 2022 .</t>
  </si>
  <si>
    <t>FL BETANCES &amp; ASOCIADOS, SRL.</t>
  </si>
  <si>
    <t>B1500000396</t>
  </si>
  <si>
    <t>00102/2022</t>
  </si>
  <si>
    <t>Para registrar adquisición de impresoras para uso en la institución, financiados con fondos de la unión europa a través del PROGEF.</t>
  </si>
  <si>
    <t>B1500000414</t>
  </si>
  <si>
    <t>00115/2022</t>
  </si>
  <si>
    <t>Para registrar adquisición de polo-shirt bordados para los colaboradores que estan trabajando en le proceso del CAF de la institución.</t>
  </si>
  <si>
    <t>5140797-TR</t>
  </si>
  <si>
    <t>5140799-TR</t>
  </si>
  <si>
    <t>5140798-TR</t>
  </si>
  <si>
    <t>5140800-TR</t>
  </si>
  <si>
    <t>CK-3173</t>
  </si>
  <si>
    <t>5149341-TR</t>
  </si>
  <si>
    <t>4240219-TR</t>
  </si>
  <si>
    <t>5140803-TR</t>
  </si>
  <si>
    <t>CK-2163333</t>
  </si>
  <si>
    <t>5149340-TR</t>
  </si>
  <si>
    <t>5149342-TR</t>
  </si>
  <si>
    <t>5160806-TR</t>
  </si>
  <si>
    <t>5160804-TR</t>
  </si>
  <si>
    <t>5160807-TR</t>
  </si>
  <si>
    <t>5170846-TR</t>
  </si>
  <si>
    <t>TRANSFERENCIA EN PROCESO</t>
  </si>
  <si>
    <t>5170847-TR</t>
  </si>
  <si>
    <t>CK-3174</t>
  </si>
  <si>
    <t>MAYO 2022</t>
  </si>
  <si>
    <t xml:space="preserve">1291910-TR  2698421-TR 3134132-TR 4250723-TR </t>
  </si>
  <si>
    <t>18/02/2022 22/03/2022 13/04/2022 20/5/2022</t>
  </si>
  <si>
    <t xml:space="preserve">64750-TR 1855502-TR 3087590-TR 4051033-TR 5140804-TR </t>
  </si>
  <si>
    <t>12/1/2022 28/02/2022 01/04/2022 27/0/2022 26/05/2022</t>
  </si>
  <si>
    <t>EN PROCESO DE PAGO</t>
  </si>
  <si>
    <t>Para registrar adquisición de impresora para uso en la institución, financiado con fondo de la unión europa a través del PROGEF.</t>
  </si>
  <si>
    <t>Para registrar pago uso de estacionamientos correspondiente al mes de junio 2022.</t>
  </si>
  <si>
    <t>B1500000324</t>
  </si>
  <si>
    <t>00123/2022</t>
  </si>
  <si>
    <t>Para registrar adquisición de polo-shirt, brochure y tarjetas, para ser utilizados en la jornada de la semana de la salud.</t>
  </si>
  <si>
    <t>B1500000238</t>
  </si>
  <si>
    <t>00119/2022</t>
  </si>
  <si>
    <t>Para registrar Servicio de refrigerio para las madres colaboradoras de esta Institución.</t>
  </si>
  <si>
    <t>B1500000793</t>
  </si>
  <si>
    <t>00124/2022</t>
  </si>
  <si>
    <t>Para registrar adquisición de medicamentos para ser suministrados a los colaboradores en la semana de la salud de esta institución, dirigido a MIPYMES.</t>
  </si>
  <si>
    <t>GT CONSULTING, SRL</t>
  </si>
  <si>
    <t>00111/2022</t>
  </si>
  <si>
    <t>Para registrar adquisición de equipos y accesorios informáticos para uso de esta institución dirigido a MIPYMES.</t>
  </si>
  <si>
    <t>ANTURIANA DOMINICANA</t>
  </si>
  <si>
    <t>B1500002959</t>
  </si>
  <si>
    <t>00117/2022</t>
  </si>
  <si>
    <t>Para registrar adquisición de arreglos florales para ser entregados el día de las madres en esta Institución.</t>
  </si>
  <si>
    <t>00120/2022</t>
  </si>
  <si>
    <t>Para registrar adquisición de botellones de agua de 5 galones y fardo de botellitas para uso en la institución.</t>
  </si>
  <si>
    <t xml:space="preserve">GLOW MARKETING </t>
  </si>
  <si>
    <t>B1500000009</t>
  </si>
  <si>
    <t>B1500036167,B1500036168</t>
  </si>
  <si>
    <t>26/5/2022, 30/05/2022</t>
  </si>
  <si>
    <t>B1500036167, B1500035679</t>
  </si>
  <si>
    <t>B1500035605, B1500035679, B1500035749, B1500035748, B1500035819, B1500035851, B1500035940</t>
  </si>
  <si>
    <t>03/05/2022 06/05/202211/05/202211/05/202213/05/202216/05/202219/05/2022</t>
  </si>
  <si>
    <t>Falta de certificación al dia</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</si>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</sst>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0\ &quot;€&quot;_-;\-* #,##0.00\ &quot;€&quot;_-;_-* &quot;-&quot;??\ &quot;€&quot;_-;_-@_-"/>
    <numFmt numFmtId="165" formatCode="dd/mm/yyyy;@"/>
    <numFmt numFmtId="166" formatCode="_-* #,##0.00\ _P_t_s_-;\-* #,##0.00\ _P_t_s_-;_-* &quot;-&quot;??\ _P_t_s_-;_-@_-"/>
  </numFmts>
  <fonts count="23" x14ac:knownFonts="1">
    <font>
      <sz val="11"/>
      <color theme="1"/>
      <name val="Calibri"/>
      <family val="2"/>
      <scheme val="minor"/>
    </font>
    <font>
      <sz val="11"/>
      <color indexed="8"/>
      <name val="Calibri"/>
      <family val="2"/>
    </font>
    <font>
      <sz val="11"/>
      <color indexed="8"/>
      <name val="Calibri"/>
      <family val="2"/>
    </font>
    <font>
      <b/>
      <sz val="11"/>
      <color indexed="8"/>
      <name val="Calibri"/>
      <family val="2"/>
    </font>
    <font>
      <sz val="11"/>
      <color indexed="8"/>
      <name val="Verdana"/>
      <family val="2"/>
    </font>
    <font>
      <b/>
      <sz val="24"/>
      <color indexed="8"/>
      <name val="Verdana"/>
      <family val="2"/>
    </font>
    <font>
      <b/>
      <sz val="14"/>
      <color indexed="8"/>
      <name val="Verdana"/>
      <family val="2"/>
    </font>
    <font>
      <b/>
      <sz val="14"/>
      <color indexed="8"/>
      <name val="Calibri"/>
      <family val="2"/>
    </font>
    <font>
      <sz val="8"/>
      <name val="Calibri"/>
      <family val="2"/>
    </font>
    <font>
      <sz val="11"/>
      <color indexed="8"/>
      <name val="Calibri"/>
      <family val="2"/>
    </font>
    <font>
      <sz val="10"/>
      <name val="Arial"/>
      <family val="2"/>
    </font>
    <font>
      <sz val="11"/>
      <name val="Calibri"/>
      <family val="2"/>
    </font>
    <font>
      <b/>
      <sz val="16"/>
      <color indexed="8"/>
      <name val="Verdana"/>
      <family val="2"/>
    </font>
    <font>
      <sz val="10"/>
      <name val="Arial"/>
      <family val="2"/>
    </font>
    <font>
      <sz val="10"/>
      <name val="Arial"/>
      <family val="2"/>
    </font>
    <font>
      <b/>
      <sz val="11"/>
      <color theme="1"/>
      <name val="Calibri"/>
      <family val="2"/>
      <scheme val="minor"/>
    </font>
    <font>
      <sz val="12"/>
      <color theme="1"/>
      <name val="Calibri"/>
      <family val="2"/>
      <scheme val="minor"/>
    </font>
    <font>
      <b/>
      <sz val="11"/>
      <color indexed="8"/>
      <name val="Calibri"/>
      <family val="2"/>
      <scheme val="minor"/>
    </font>
    <font>
      <sz val="12"/>
      <name val="Times New Roman"/>
      <family val="1"/>
    </font>
    <font>
      <b/>
      <u/>
      <sz val="12"/>
      <name val="Times New Roman"/>
      <family val="1"/>
    </font>
    <font>
      <b/>
      <sz val="12"/>
      <color theme="1"/>
      <name val="Calibri"/>
      <family val="2"/>
      <scheme val="minor"/>
    </font>
    <font>
      <sz val="12"/>
      <name val="Calibri"/>
      <family val="2"/>
      <scheme val="minor"/>
    </font>
    <font>
      <b/>
      <sz val="14"/>
      <color theme="1"/>
      <name val="Calibri"/>
      <family val="2"/>
      <scheme val="minor"/>
    </font>
  </fonts>
  <fills count="7">
    <fill>
      <patternFill patternType="none"/>
    </fill>
    <fill>
      <patternFill patternType="gray125"/>
    </fill>
    <fill>
      <patternFill patternType="solid">
        <fgColor indexed="44"/>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s>
  <cellStyleXfs count="15">
    <xf numFmtId="0" fontId="0" fillId="0" borderId="0"/>
    <xf numFmtId="164" fontId="10"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3" fillId="0" borderId="0" applyFont="0" applyFill="0" applyBorder="0" applyAlignment="0" applyProtection="0"/>
    <xf numFmtId="43" fontId="10" fillId="0" borderId="0" applyFont="0" applyFill="0" applyBorder="0" applyAlignment="0" applyProtection="0"/>
    <xf numFmtId="166" fontId="10" fillId="0" borderId="0" applyFont="0" applyFill="0" applyBorder="0" applyAlignment="0" applyProtection="0"/>
    <xf numFmtId="43" fontId="1" fillId="0" borderId="0" applyFont="0" applyFill="0" applyBorder="0" applyAlignment="0" applyProtection="0"/>
    <xf numFmtId="0" fontId="10" fillId="0" borderId="0"/>
    <xf numFmtId="0" fontId="14" fillId="0" borderId="0"/>
    <xf numFmtId="43" fontId="14" fillId="0" borderId="0" applyFont="0" applyFill="0" applyBorder="0" applyAlignment="0" applyProtection="0"/>
    <xf numFmtId="9" fontId="10" fillId="0" borderId="0" applyFont="0" applyFill="0" applyBorder="0" applyAlignment="0" applyProtection="0"/>
    <xf numFmtId="0" fontId="10" fillId="0" borderId="0"/>
    <xf numFmtId="43" fontId="10" fillId="0" borderId="0" applyFont="0" applyFill="0" applyBorder="0" applyAlignment="0" applyProtection="0"/>
  </cellStyleXfs>
  <cellXfs count="348">
    <xf numFmtId="0" fontId="0" fillId="0" borderId="0" xfId="0"/>
    <xf numFmtId="43" fontId="0" fillId="0" borderId="0" xfId="2" applyFont="1"/>
    <xf numFmtId="0" fontId="3" fillId="0" borderId="0" xfId="0" applyFont="1" applyAlignment="1">
      <alignment horizontal="center"/>
    </xf>
    <xf numFmtId="0" fontId="0" fillId="0" borderId="1" xfId="0" applyFill="1" applyBorder="1"/>
    <xf numFmtId="0" fontId="0" fillId="0" borderId="0" xfId="0" applyFill="1"/>
    <xf numFmtId="0" fontId="3" fillId="0" borderId="0" xfId="0" applyFont="1" applyFill="1" applyBorder="1"/>
    <xf numFmtId="0" fontId="3" fillId="2" borderId="2" xfId="0" applyFont="1" applyFill="1" applyBorder="1"/>
    <xf numFmtId="0" fontId="3" fillId="2" borderId="3" xfId="0" applyFont="1" applyFill="1" applyBorder="1" applyAlignment="1">
      <alignment horizontal="center"/>
    </xf>
    <xf numFmtId="43" fontId="3" fillId="2" borderId="3" xfId="2" applyFont="1" applyFill="1" applyBorder="1"/>
    <xf numFmtId="165" fontId="0" fillId="0" borderId="0" xfId="0" applyNumberFormat="1" applyBorder="1"/>
    <xf numFmtId="165" fontId="0" fillId="0" borderId="0" xfId="0" applyNumberFormat="1"/>
    <xf numFmtId="165" fontId="7" fillId="0" borderId="0" xfId="0" applyNumberFormat="1" applyFont="1" applyBorder="1"/>
    <xf numFmtId="165" fontId="3" fillId="2" borderId="3" xfId="0" applyNumberFormat="1" applyFont="1" applyFill="1" applyBorder="1" applyAlignment="1">
      <alignment horizontal="center"/>
    </xf>
    <xf numFmtId="165" fontId="0" fillId="0" borderId="0" xfId="0" applyNumberFormat="1" applyAlignment="1">
      <alignment horizontal="center"/>
    </xf>
    <xf numFmtId="165" fontId="0" fillId="0" borderId="1" xfId="0" applyNumberFormat="1" applyFill="1" applyBorder="1" applyAlignment="1">
      <alignment horizontal="center"/>
    </xf>
    <xf numFmtId="43" fontId="4" fillId="0" borderId="0" xfId="2" applyFont="1" applyAlignment="1"/>
    <xf numFmtId="43" fontId="5" fillId="0" borderId="0" xfId="2" applyFont="1" applyAlignment="1"/>
    <xf numFmtId="43" fontId="6" fillId="0" borderId="0" xfId="2" applyFont="1" applyBorder="1" applyAlignment="1"/>
    <xf numFmtId="43" fontId="3" fillId="0" borderId="0" xfId="2" applyFont="1" applyAlignment="1">
      <alignment horizontal="center"/>
    </xf>
    <xf numFmtId="43" fontId="0" fillId="0" borderId="1" xfId="0" applyNumberFormat="1" applyFill="1" applyBorder="1"/>
    <xf numFmtId="0" fontId="0" fillId="0" borderId="4" xfId="0" applyFill="1" applyBorder="1"/>
    <xf numFmtId="0" fontId="0" fillId="0" borderId="0" xfId="0" applyFill="1" applyBorder="1"/>
    <xf numFmtId="43" fontId="3" fillId="0" borderId="0" xfId="2" applyFont="1" applyBorder="1"/>
    <xf numFmtId="43" fontId="3" fillId="2" borderId="3" xfId="2" applyFont="1" applyFill="1" applyBorder="1" applyAlignment="1">
      <alignment horizontal="center"/>
    </xf>
    <xf numFmtId="43" fontId="0" fillId="0" borderId="0" xfId="2" applyFont="1" applyFill="1"/>
    <xf numFmtId="0" fontId="0" fillId="0" borderId="1" xfId="0" applyFill="1" applyBorder="1" applyAlignment="1">
      <alignment wrapText="1"/>
    </xf>
    <xf numFmtId="0" fontId="4" fillId="0" borderId="0" xfId="0" applyFont="1" applyAlignment="1"/>
    <xf numFmtId="0" fontId="12" fillId="0" borderId="0" xfId="0" applyFont="1" applyAlignment="1"/>
    <xf numFmtId="17" fontId="6" fillId="0" borderId="0" xfId="0" applyNumberFormat="1" applyFont="1" applyBorder="1" applyAlignment="1"/>
    <xf numFmtId="0" fontId="0" fillId="0" borderId="1" xfId="0" applyFont="1" applyFill="1" applyBorder="1" applyAlignment="1">
      <alignment horizontal="left" wrapText="1"/>
    </xf>
    <xf numFmtId="165" fontId="11" fillId="0" borderId="1" xfId="0" applyNumberFormat="1" applyFont="1" applyFill="1" applyBorder="1" applyAlignment="1">
      <alignment horizontal="center" wrapText="1"/>
    </xf>
    <xf numFmtId="15" fontId="11" fillId="0" borderId="1" xfId="0" applyNumberFormat="1" applyFont="1" applyFill="1" applyBorder="1" applyAlignment="1">
      <alignment horizontal="center"/>
    </xf>
    <xf numFmtId="0" fontId="4" fillId="0" borderId="0" xfId="0" applyFont="1" applyAlignment="1">
      <alignment horizontal="left"/>
    </xf>
    <xf numFmtId="0" fontId="12" fillId="0" borderId="0" xfId="0" applyFont="1" applyAlignment="1">
      <alignment horizontal="left"/>
    </xf>
    <xf numFmtId="17" fontId="6" fillId="0" borderId="0" xfId="0" applyNumberFormat="1" applyFont="1" applyBorder="1" applyAlignment="1">
      <alignment horizontal="left"/>
    </xf>
    <xf numFmtId="0" fontId="7" fillId="0" borderId="0" xfId="0" applyFont="1" applyBorder="1" applyAlignment="1">
      <alignment horizontal="left"/>
    </xf>
    <xf numFmtId="0" fontId="3" fillId="2" borderId="3" xfId="0" applyFont="1" applyFill="1" applyBorder="1" applyAlignment="1">
      <alignment horizontal="left"/>
    </xf>
    <xf numFmtId="0" fontId="0" fillId="0" borderId="1" xfId="0" applyFill="1" applyBorder="1" applyAlignment="1">
      <alignment horizontal="left"/>
    </xf>
    <xf numFmtId="0" fontId="0" fillId="0" borderId="0" xfId="0" applyAlignment="1">
      <alignment horizontal="left"/>
    </xf>
    <xf numFmtId="0" fontId="4" fillId="0" borderId="0" xfId="0" applyFont="1" applyAlignment="1">
      <alignment horizontal="center"/>
    </xf>
    <xf numFmtId="0" fontId="12" fillId="0" borderId="0" xfId="0" applyFont="1" applyAlignment="1">
      <alignment horizontal="center"/>
    </xf>
    <xf numFmtId="17" fontId="6" fillId="0" borderId="0" xfId="0" applyNumberFormat="1" applyFont="1" applyBorder="1" applyAlignment="1">
      <alignment horizontal="center"/>
    </xf>
    <xf numFmtId="0" fontId="7" fillId="0" borderId="0" xfId="0" applyFont="1" applyBorder="1" applyAlignment="1">
      <alignment horizontal="center"/>
    </xf>
    <xf numFmtId="0" fontId="0" fillId="0" borderId="0" xfId="0" applyAlignment="1">
      <alignment horizontal="center"/>
    </xf>
    <xf numFmtId="43" fontId="10" fillId="3" borderId="1" xfId="2" applyFont="1" applyFill="1" applyBorder="1" applyAlignment="1">
      <alignment horizontal="right"/>
    </xf>
    <xf numFmtId="43" fontId="4" fillId="0" borderId="0" xfId="0" applyNumberFormat="1" applyFont="1" applyAlignment="1"/>
    <xf numFmtId="43" fontId="12" fillId="0" borderId="0" xfId="0" applyNumberFormat="1" applyFont="1" applyAlignment="1"/>
    <xf numFmtId="43" fontId="6" fillId="0" borderId="0" xfId="0" applyNumberFormat="1" applyFont="1" applyBorder="1" applyAlignment="1"/>
    <xf numFmtId="43" fontId="3" fillId="0" borderId="0" xfId="0" applyNumberFormat="1" applyFont="1" applyBorder="1"/>
    <xf numFmtId="43" fontId="3" fillId="2" borderId="3" xfId="0" applyNumberFormat="1" applyFont="1" applyFill="1" applyBorder="1" applyAlignment="1">
      <alignment horizontal="center"/>
    </xf>
    <xf numFmtId="43" fontId="10" fillId="3" borderId="1" xfId="4" applyNumberFormat="1" applyFont="1" applyFill="1" applyBorder="1" applyAlignment="1">
      <alignment horizontal="right"/>
    </xf>
    <xf numFmtId="43" fontId="0" fillId="0" borderId="0" xfId="0" applyNumberFormat="1"/>
    <xf numFmtId="0" fontId="0" fillId="0" borderId="1" xfId="0" applyBorder="1"/>
    <xf numFmtId="165" fontId="0" fillId="0" borderId="1" xfId="0" applyNumberFormat="1" applyBorder="1" applyAlignment="1">
      <alignment horizontal="center"/>
    </xf>
    <xf numFmtId="0" fontId="0" fillId="0" borderId="1" xfId="0" applyBorder="1" applyAlignment="1">
      <alignment horizontal="left"/>
    </xf>
    <xf numFmtId="0" fontId="0" fillId="0" borderId="1" xfId="0" applyBorder="1" applyAlignment="1">
      <alignment horizontal="center"/>
    </xf>
    <xf numFmtId="43" fontId="0" fillId="0" borderId="1" xfId="2" applyFont="1" applyBorder="1"/>
    <xf numFmtId="43" fontId="0" fillId="0" borderId="1" xfId="0" applyNumberFormat="1" applyBorder="1"/>
    <xf numFmtId="165" fontId="0" fillId="0" borderId="1" xfId="0" applyNumberFormat="1" applyBorder="1"/>
    <xf numFmtId="43" fontId="0" fillId="4" borderId="1" xfId="0" applyNumberFormat="1" applyFill="1" applyBorder="1"/>
    <xf numFmtId="0" fontId="0" fillId="0" borderId="1" xfId="0" applyBorder="1" applyAlignment="1">
      <alignment horizontal="left" wrapText="1"/>
    </xf>
    <xf numFmtId="165" fontId="15" fillId="2" borderId="3" xfId="0" applyNumberFormat="1" applyFont="1" applyFill="1" applyBorder="1" applyAlignment="1">
      <alignment horizontal="center"/>
    </xf>
    <xf numFmtId="165" fontId="15" fillId="2" borderId="1" xfId="0" applyNumberFormat="1" applyFont="1" applyFill="1" applyBorder="1" applyAlignment="1">
      <alignment horizontal="left"/>
    </xf>
    <xf numFmtId="165" fontId="0" fillId="0" borderId="1" xfId="0" applyNumberFormat="1" applyBorder="1" applyAlignment="1">
      <alignment horizontal="center" wrapText="1"/>
    </xf>
    <xf numFmtId="0" fontId="0" fillId="0" borderId="0" xfId="0" applyBorder="1"/>
    <xf numFmtId="43" fontId="0" fillId="0" borderId="0" xfId="2" applyFont="1" applyBorder="1"/>
    <xf numFmtId="43" fontId="0" fillId="0" borderId="1" xfId="4" applyFont="1" applyBorder="1"/>
    <xf numFmtId="43" fontId="0" fillId="0" borderId="0" xfId="4" applyFont="1"/>
    <xf numFmtId="0" fontId="0" fillId="0" borderId="0" xfId="0" applyFill="1" applyAlignment="1">
      <alignment wrapText="1"/>
    </xf>
    <xf numFmtId="165" fontId="0" fillId="0" borderId="1" xfId="0" applyNumberFormat="1" applyFill="1" applyBorder="1" applyAlignment="1">
      <alignment horizontal="center" wrapText="1"/>
    </xf>
    <xf numFmtId="0" fontId="0" fillId="0" borderId="1" xfId="0" applyFill="1" applyBorder="1" applyAlignment="1">
      <alignment horizontal="left" wrapText="1"/>
    </xf>
    <xf numFmtId="0" fontId="0" fillId="0" borderId="0" xfId="0" applyAlignment="1">
      <alignment wrapText="1"/>
    </xf>
    <xf numFmtId="43" fontId="0" fillId="0" borderId="1" xfId="4" applyFont="1" applyFill="1" applyBorder="1"/>
    <xf numFmtId="0" fontId="0" fillId="0" borderId="1" xfId="0" applyBorder="1" applyAlignment="1">
      <alignment wrapText="1"/>
    </xf>
    <xf numFmtId="43" fontId="0" fillId="0" borderId="0" xfId="0" applyNumberFormat="1" applyBorder="1"/>
    <xf numFmtId="43" fontId="0" fillId="0" borderId="0" xfId="0" applyNumberFormat="1" applyFill="1" applyBorder="1"/>
    <xf numFmtId="0" fontId="16" fillId="0" borderId="0" xfId="0" applyFont="1"/>
    <xf numFmtId="165" fontId="0" fillId="0" borderId="0" xfId="0" applyNumberFormat="1" applyBorder="1" applyAlignment="1">
      <alignment horizontal="center"/>
    </xf>
    <xf numFmtId="0" fontId="0" fillId="0" borderId="0" xfId="0" applyBorder="1" applyAlignment="1">
      <alignment horizontal="left"/>
    </xf>
    <xf numFmtId="0" fontId="0" fillId="0" borderId="0" xfId="0" applyBorder="1" applyAlignment="1">
      <alignment horizontal="center"/>
    </xf>
    <xf numFmtId="0" fontId="15" fillId="0" borderId="1" xfId="0" applyFont="1" applyBorder="1" applyAlignment="1">
      <alignment horizontal="center"/>
    </xf>
    <xf numFmtId="43" fontId="0" fillId="0" borderId="0" xfId="4" applyFont="1" applyBorder="1"/>
    <xf numFmtId="0" fontId="17" fillId="0" borderId="0" xfId="0" applyFont="1" applyAlignment="1"/>
    <xf numFmtId="43" fontId="4" fillId="0" borderId="0" xfId="4" applyFont="1" applyAlignment="1"/>
    <xf numFmtId="0" fontId="0" fillId="0" borderId="0" xfId="0" applyFont="1"/>
    <xf numFmtId="0" fontId="0" fillId="0" borderId="1" xfId="0" applyFont="1" applyFill="1" applyBorder="1"/>
    <xf numFmtId="165" fontId="0" fillId="0" borderId="1" xfId="0" applyNumberFormat="1" applyFont="1" applyFill="1" applyBorder="1" applyAlignment="1">
      <alignment horizontal="center"/>
    </xf>
    <xf numFmtId="0" fontId="0" fillId="0" borderId="1" xfId="0" applyFont="1" applyFill="1" applyBorder="1" applyAlignment="1">
      <alignment horizontal="left"/>
    </xf>
    <xf numFmtId="0" fontId="0" fillId="0" borderId="1" xfId="0" applyFont="1" applyFill="1" applyBorder="1" applyAlignment="1">
      <alignment horizontal="center"/>
    </xf>
    <xf numFmtId="0" fontId="0" fillId="0" borderId="0" xfId="0" applyFont="1" applyFill="1"/>
    <xf numFmtId="165" fontId="0" fillId="0" borderId="1" xfId="0" applyNumberFormat="1" applyFont="1" applyFill="1" applyBorder="1"/>
    <xf numFmtId="0" fontId="0" fillId="0" borderId="1" xfId="0" applyFont="1" applyFill="1" applyBorder="1" applyAlignment="1">
      <alignment wrapText="1"/>
    </xf>
    <xf numFmtId="43" fontId="0" fillId="0" borderId="1" xfId="0" applyNumberFormat="1" applyFont="1" applyFill="1" applyBorder="1"/>
    <xf numFmtId="43" fontId="0" fillId="0" borderId="1" xfId="4" applyFont="1" applyFill="1" applyBorder="1" applyAlignment="1"/>
    <xf numFmtId="0" fontId="0" fillId="0" borderId="1" xfId="0" applyFill="1" applyBorder="1" applyAlignment="1">
      <alignment horizontal="center" wrapText="1"/>
    </xf>
    <xf numFmtId="165" fontId="0" fillId="0" borderId="1" xfId="0" applyNumberFormat="1" applyFill="1" applyBorder="1"/>
    <xf numFmtId="0" fontId="0" fillId="0" borderId="1" xfId="0" applyFill="1" applyBorder="1" applyAlignment="1">
      <alignment horizontal="center"/>
    </xf>
    <xf numFmtId="0" fontId="18" fillId="0" borderId="0" xfId="0" applyFont="1" applyFill="1" applyBorder="1" applyAlignment="1">
      <alignment horizontal="center" vertical="center"/>
    </xf>
    <xf numFmtId="43" fontId="0" fillId="5" borderId="1" xfId="0" applyNumberFormat="1" applyFill="1" applyBorder="1"/>
    <xf numFmtId="0" fontId="0" fillId="5" borderId="0" xfId="0" applyFill="1" applyAlignment="1">
      <alignment wrapText="1"/>
    </xf>
    <xf numFmtId="43" fontId="0" fillId="0" borderId="1" xfId="2" applyFont="1" applyFill="1" applyBorder="1"/>
    <xf numFmtId="14" fontId="0" fillId="0" borderId="1" xfId="0" applyNumberFormat="1" applyFont="1" applyFill="1" applyBorder="1" applyAlignment="1">
      <alignment horizontal="center" wrapText="1"/>
    </xf>
    <xf numFmtId="14" fontId="0" fillId="0" borderId="1" xfId="0" applyNumberFormat="1" applyFont="1" applyFill="1" applyBorder="1" applyAlignment="1">
      <alignment horizontal="center" wrapText="1"/>
    </xf>
    <xf numFmtId="165" fontId="0" fillId="0" borderId="1" xfId="0" applyNumberFormat="1" applyBorder="1" applyAlignment="1">
      <alignment wrapText="1"/>
    </xf>
    <xf numFmtId="165" fontId="0" fillId="0" borderId="3" xfId="0" applyNumberFormat="1" applyBorder="1" applyAlignment="1">
      <alignment horizontal="center"/>
    </xf>
    <xf numFmtId="165" fontId="0" fillId="0" borderId="6" xfId="0" applyNumberFormat="1"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9" fillId="0" borderId="0" xfId="0" applyFont="1" applyFill="1" applyBorder="1" applyAlignment="1">
      <alignment horizontal="center" vertical="center" wrapText="1"/>
    </xf>
    <xf numFmtId="0" fontId="0" fillId="0" borderId="6" xfId="0" applyFont="1" applyFill="1" applyBorder="1" applyAlignment="1">
      <alignment horizontal="center"/>
    </xf>
    <xf numFmtId="0" fontId="18" fillId="0" borderId="0" xfId="0" applyFont="1" applyFill="1" applyBorder="1" applyAlignment="1">
      <alignment horizontal="center" vertical="center" wrapText="1"/>
    </xf>
    <xf numFmtId="0" fontId="0" fillId="0" borderId="3" xfId="0" applyFont="1" applyFill="1" applyBorder="1" applyAlignment="1">
      <alignment horizontal="center"/>
    </xf>
    <xf numFmtId="14" fontId="0" fillId="0" borderId="1" xfId="0" applyNumberFormat="1" applyFont="1" applyFill="1" applyBorder="1" applyAlignment="1">
      <alignment horizontal="center" wrapText="1"/>
    </xf>
    <xf numFmtId="43" fontId="16" fillId="0" borderId="1" xfId="4" applyFont="1" applyFill="1" applyBorder="1"/>
    <xf numFmtId="0" fontId="16" fillId="0" borderId="1" xfId="0" applyFont="1" applyFill="1" applyBorder="1" applyAlignment="1">
      <alignment wrapText="1"/>
    </xf>
    <xf numFmtId="165" fontId="16" fillId="0" borderId="1" xfId="0" applyNumberFormat="1" applyFont="1" applyBorder="1"/>
    <xf numFmtId="0" fontId="16" fillId="0" borderId="1" xfId="0" applyFont="1" applyBorder="1"/>
    <xf numFmtId="165" fontId="16" fillId="0" borderId="1" xfId="0" applyNumberFormat="1" applyFont="1" applyBorder="1" applyAlignment="1">
      <alignment horizontal="center"/>
    </xf>
    <xf numFmtId="0" fontId="16" fillId="0" borderId="1" xfId="0" applyFont="1" applyBorder="1" applyAlignment="1">
      <alignment horizontal="left"/>
    </xf>
    <xf numFmtId="0" fontId="16" fillId="0" borderId="1" xfId="0" applyFont="1" applyBorder="1" applyAlignment="1">
      <alignment horizontal="center"/>
    </xf>
    <xf numFmtId="43" fontId="16" fillId="0" borderId="1" xfId="4" applyFont="1" applyBorder="1"/>
    <xf numFmtId="43" fontId="16" fillId="0" borderId="0" xfId="4" applyFont="1"/>
    <xf numFmtId="43" fontId="16" fillId="0" borderId="1" xfId="0" applyNumberFormat="1" applyFont="1" applyBorder="1"/>
    <xf numFmtId="0" fontId="16" fillId="0" borderId="1" xfId="0" applyFont="1" applyBorder="1" applyAlignment="1">
      <alignment horizontal="left" wrapText="1"/>
    </xf>
    <xf numFmtId="43" fontId="16" fillId="0" borderId="1" xfId="2" applyFont="1" applyBorder="1"/>
    <xf numFmtId="14" fontId="16" fillId="0" borderId="1" xfId="0" applyNumberFormat="1" applyFont="1" applyFill="1" applyBorder="1" applyAlignment="1">
      <alignment horizontal="center" wrapText="1"/>
    </xf>
    <xf numFmtId="14" fontId="16" fillId="0" borderId="1" xfId="0" applyNumberFormat="1" applyFont="1" applyBorder="1" applyAlignment="1">
      <alignment horizontal="center"/>
    </xf>
    <xf numFmtId="0" fontId="16" fillId="0" borderId="5" xfId="0" applyFont="1" applyBorder="1" applyAlignment="1">
      <alignment horizontal="center"/>
    </xf>
    <xf numFmtId="0" fontId="16" fillId="0" borderId="4" xfId="0" applyFont="1" applyBorder="1" applyAlignment="1">
      <alignment horizontal="center"/>
    </xf>
    <xf numFmtId="165" fontId="16" fillId="0" borderId="1" xfId="0" applyNumberFormat="1" applyFont="1" applyBorder="1" applyAlignment="1">
      <alignment horizontal="center" wrapText="1"/>
    </xf>
    <xf numFmtId="0" fontId="16" fillId="0" borderId="0" xfId="0" applyFont="1" applyFill="1" applyBorder="1"/>
    <xf numFmtId="165" fontId="16" fillId="0" borderId="0" xfId="0" applyNumberFormat="1" applyFont="1" applyBorder="1"/>
    <xf numFmtId="0" fontId="16" fillId="0" borderId="0" xfId="0" applyFont="1" applyBorder="1"/>
    <xf numFmtId="165" fontId="16" fillId="0" borderId="0" xfId="0" applyNumberFormat="1" applyFont="1" applyBorder="1" applyAlignment="1">
      <alignment horizontal="center"/>
    </xf>
    <xf numFmtId="0" fontId="16" fillId="0" borderId="0" xfId="0" applyFont="1" applyBorder="1" applyAlignment="1">
      <alignment horizontal="left"/>
    </xf>
    <xf numFmtId="0" fontId="16" fillId="0" borderId="0" xfId="0" applyFont="1" applyBorder="1" applyAlignment="1">
      <alignment horizontal="center"/>
    </xf>
    <xf numFmtId="0" fontId="16" fillId="0" borderId="0" xfId="0" applyFont="1" applyFill="1" applyBorder="1" applyAlignment="1">
      <alignment wrapText="1"/>
    </xf>
    <xf numFmtId="43" fontId="16" fillId="0" borderId="0" xfId="0" applyNumberFormat="1" applyFont="1" applyBorder="1"/>
    <xf numFmtId="43" fontId="16" fillId="0" borderId="0" xfId="2" applyFont="1" applyBorder="1"/>
    <xf numFmtId="43" fontId="16" fillId="0" borderId="0" xfId="4" applyFont="1" applyFill="1" applyBorder="1"/>
    <xf numFmtId="43" fontId="16" fillId="0" borderId="0" xfId="4" applyFont="1" applyBorder="1"/>
    <xf numFmtId="43" fontId="20" fillId="0" borderId="0" xfId="4" applyFont="1" applyFill="1" applyBorder="1"/>
    <xf numFmtId="0" fontId="16" fillId="0" borderId="0" xfId="0" applyFont="1" applyFill="1" applyAlignment="1">
      <alignment horizontal="center"/>
    </xf>
    <xf numFmtId="0" fontId="0" fillId="0" borderId="3" xfId="0" applyFont="1" applyFill="1" applyBorder="1"/>
    <xf numFmtId="165" fontId="0" fillId="0" borderId="3" xfId="0" applyNumberFormat="1" applyFont="1" applyFill="1" applyBorder="1"/>
    <xf numFmtId="165" fontId="0" fillId="0" borderId="3" xfId="0" applyNumberFormat="1" applyFont="1" applyFill="1" applyBorder="1" applyAlignment="1">
      <alignment horizontal="center" wrapText="1"/>
    </xf>
    <xf numFmtId="0" fontId="0" fillId="0" borderId="3" xfId="0" applyFont="1" applyFill="1" applyBorder="1" applyAlignment="1">
      <alignment horizontal="left" wrapText="1"/>
    </xf>
    <xf numFmtId="165" fontId="0" fillId="0" borderId="3" xfId="0" applyNumberFormat="1" applyFont="1" applyFill="1" applyBorder="1" applyAlignment="1">
      <alignment horizontal="center"/>
    </xf>
    <xf numFmtId="0" fontId="0" fillId="0" borderId="3" xfId="0" applyFont="1" applyFill="1" applyBorder="1" applyAlignment="1">
      <alignment wrapText="1"/>
    </xf>
    <xf numFmtId="43" fontId="0" fillId="0" borderId="3" xfId="0" applyNumberFormat="1" applyFont="1" applyFill="1" applyBorder="1"/>
    <xf numFmtId="43" fontId="0" fillId="0" borderId="3" xfId="4" applyFont="1" applyFill="1" applyBorder="1"/>
    <xf numFmtId="0" fontId="0" fillId="0" borderId="3" xfId="0" applyFont="1" applyFill="1" applyBorder="1" applyAlignment="1">
      <alignment horizontal="center" wrapText="1"/>
    </xf>
    <xf numFmtId="165" fontId="0" fillId="0" borderId="3" xfId="0" applyNumberFormat="1" applyBorder="1"/>
    <xf numFmtId="0" fontId="0" fillId="0" borderId="3" xfId="0" applyBorder="1"/>
    <xf numFmtId="0" fontId="0" fillId="0" borderId="3" xfId="0" applyFill="1" applyBorder="1" applyAlignment="1">
      <alignment wrapText="1"/>
    </xf>
    <xf numFmtId="43" fontId="0" fillId="0" borderId="3" xfId="0" applyNumberFormat="1" applyBorder="1"/>
    <xf numFmtId="0" fontId="0" fillId="0" borderId="3" xfId="0" applyBorder="1" applyAlignment="1">
      <alignment horizontal="left"/>
    </xf>
    <xf numFmtId="43" fontId="0" fillId="0" borderId="3" xfId="2" applyFont="1" applyBorder="1"/>
    <xf numFmtId="14" fontId="0" fillId="0" borderId="3" xfId="0" applyNumberFormat="1" applyFont="1" applyFill="1" applyBorder="1" applyAlignment="1">
      <alignment horizontal="center" wrapText="1"/>
    </xf>
    <xf numFmtId="0" fontId="0" fillId="0" borderId="6" xfId="0" applyFont="1" applyFill="1" applyBorder="1"/>
    <xf numFmtId="165" fontId="0" fillId="0" borderId="6" xfId="0" applyNumberFormat="1" applyFont="1" applyFill="1" applyBorder="1"/>
    <xf numFmtId="0" fontId="0" fillId="0" borderId="6" xfId="0" applyFont="1" applyFill="1" applyBorder="1" applyAlignment="1">
      <alignment horizontal="center" wrapText="1"/>
    </xf>
    <xf numFmtId="0" fontId="0" fillId="0" borderId="6" xfId="0" applyFont="1" applyFill="1" applyBorder="1" applyAlignment="1">
      <alignment wrapText="1"/>
    </xf>
    <xf numFmtId="165" fontId="0" fillId="0" borderId="6" xfId="0" applyNumberFormat="1" applyFont="1" applyFill="1" applyBorder="1" applyAlignment="1">
      <alignment horizontal="center"/>
    </xf>
    <xf numFmtId="43" fontId="0" fillId="0" borderId="6" xfId="0" applyNumberFormat="1" applyFont="1" applyFill="1" applyBorder="1"/>
    <xf numFmtId="43" fontId="0" fillId="0" borderId="6" xfId="4" applyFont="1" applyFill="1" applyBorder="1"/>
    <xf numFmtId="14" fontId="0" fillId="0" borderId="6" xfId="0" applyNumberFormat="1" applyFont="1" applyFill="1" applyBorder="1" applyAlignment="1">
      <alignment horizontal="center" wrapText="1"/>
    </xf>
    <xf numFmtId="165" fontId="0" fillId="0" borderId="6" xfId="0" applyNumberFormat="1" applyFont="1" applyFill="1" applyBorder="1" applyAlignment="1">
      <alignment horizontal="center" wrapText="1"/>
    </xf>
    <xf numFmtId="0" fontId="0" fillId="0" borderId="6" xfId="0" applyFont="1" applyFill="1" applyBorder="1" applyAlignment="1">
      <alignment horizontal="left" wrapText="1"/>
    </xf>
    <xf numFmtId="43" fontId="0" fillId="0" borderId="6" xfId="2" applyFont="1" applyBorder="1"/>
    <xf numFmtId="0" fontId="0" fillId="0" borderId="8" xfId="0" applyFont="1" applyFill="1" applyBorder="1"/>
    <xf numFmtId="165" fontId="0" fillId="0" borderId="8" xfId="0" applyNumberFormat="1" applyBorder="1"/>
    <xf numFmtId="0" fontId="0" fillId="0" borderId="8" xfId="0" applyBorder="1"/>
    <xf numFmtId="165" fontId="0" fillId="0" borderId="8" xfId="0" applyNumberFormat="1" applyBorder="1" applyAlignment="1">
      <alignment horizontal="center" wrapText="1"/>
    </xf>
    <xf numFmtId="0" fontId="0" fillId="0" borderId="8" xfId="0" applyBorder="1" applyAlignment="1">
      <alignment horizontal="left" wrapText="1"/>
    </xf>
    <xf numFmtId="0" fontId="0" fillId="0" borderId="8" xfId="0" applyFill="1" applyBorder="1" applyAlignment="1">
      <alignment horizontal="center" wrapText="1"/>
    </xf>
    <xf numFmtId="0" fontId="0" fillId="0" borderId="8" xfId="0" applyFill="1" applyBorder="1" applyAlignment="1">
      <alignment wrapText="1"/>
    </xf>
    <xf numFmtId="43" fontId="0" fillId="0" borderId="8" xfId="0" applyNumberFormat="1" applyBorder="1"/>
    <xf numFmtId="14" fontId="0" fillId="0" borderId="7" xfId="0" applyNumberFormat="1" applyFont="1" applyFill="1" applyBorder="1" applyAlignment="1">
      <alignment horizontal="center" wrapText="1"/>
    </xf>
    <xf numFmtId="49" fontId="0" fillId="0" borderId="8" xfId="4" applyNumberFormat="1" applyFont="1" applyFill="1" applyBorder="1" applyAlignment="1">
      <alignment wrapText="1"/>
    </xf>
    <xf numFmtId="43" fontId="0" fillId="0" borderId="8" xfId="4" applyFont="1" applyFill="1" applyBorder="1"/>
    <xf numFmtId="165" fontId="0" fillId="0" borderId="6" xfId="0" applyNumberFormat="1" applyBorder="1"/>
    <xf numFmtId="0" fontId="0" fillId="0" borderId="6" xfId="0" applyBorder="1"/>
    <xf numFmtId="0" fontId="0" fillId="0" borderId="6" xfId="0" applyBorder="1" applyAlignment="1">
      <alignment horizontal="left"/>
    </xf>
    <xf numFmtId="0" fontId="0" fillId="0" borderId="6" xfId="0" applyFill="1" applyBorder="1" applyAlignment="1">
      <alignment wrapText="1"/>
    </xf>
    <xf numFmtId="43" fontId="0" fillId="0" borderId="6" xfId="0" applyNumberFormat="1" applyBorder="1"/>
    <xf numFmtId="165" fontId="0" fillId="0" borderId="8" xfId="0" applyNumberFormat="1" applyBorder="1" applyAlignment="1">
      <alignment horizontal="center"/>
    </xf>
    <xf numFmtId="0" fontId="0" fillId="0" borderId="8" xfId="0" applyBorder="1" applyAlignment="1">
      <alignment horizontal="left"/>
    </xf>
    <xf numFmtId="0" fontId="0" fillId="0" borderId="8" xfId="0" applyBorder="1" applyAlignment="1">
      <alignment horizontal="center"/>
    </xf>
    <xf numFmtId="43" fontId="0" fillId="0" borderId="8" xfId="2" applyFont="1" applyBorder="1"/>
    <xf numFmtId="43" fontId="15" fillId="0" borderId="8" xfId="0" applyNumberFormat="1" applyFont="1" applyBorder="1"/>
    <xf numFmtId="0" fontId="0" fillId="0" borderId="13" xfId="0" applyFont="1" applyFill="1" applyBorder="1"/>
    <xf numFmtId="165" fontId="15" fillId="2" borderId="14" xfId="0" applyNumberFormat="1" applyFont="1" applyFill="1" applyBorder="1" applyAlignment="1">
      <alignment horizontal="left"/>
    </xf>
    <xf numFmtId="0" fontId="17" fillId="2" borderId="14" xfId="0" applyFont="1" applyFill="1" applyBorder="1"/>
    <xf numFmtId="165" fontId="15" fillId="2" borderId="14" xfId="0" applyNumberFormat="1" applyFont="1" applyFill="1" applyBorder="1" applyAlignment="1">
      <alignment horizontal="center"/>
    </xf>
    <xf numFmtId="0" fontId="17" fillId="2" borderId="14" xfId="0" applyFont="1" applyFill="1" applyBorder="1" applyAlignment="1">
      <alignment horizontal="left" wrapText="1"/>
    </xf>
    <xf numFmtId="165" fontId="17" fillId="2" borderId="14" xfId="0" applyNumberFormat="1" applyFont="1" applyFill="1" applyBorder="1" applyAlignment="1">
      <alignment horizontal="center"/>
    </xf>
    <xf numFmtId="0" fontId="17" fillId="2" borderId="14" xfId="0" applyFont="1" applyFill="1" applyBorder="1" applyAlignment="1">
      <alignment horizontal="center" wrapText="1"/>
    </xf>
    <xf numFmtId="0" fontId="17" fillId="2" borderId="14" xfId="0" applyFont="1" applyFill="1" applyBorder="1" applyAlignment="1">
      <alignment horizontal="center"/>
    </xf>
    <xf numFmtId="43" fontId="17" fillId="2" borderId="14" xfId="0" applyNumberFormat="1" applyFont="1" applyFill="1" applyBorder="1" applyAlignment="1">
      <alignment horizontal="center" wrapText="1"/>
    </xf>
    <xf numFmtId="43" fontId="17" fillId="2" borderId="14" xfId="4" applyFont="1" applyFill="1" applyBorder="1" applyAlignment="1">
      <alignment horizontal="center" wrapText="1"/>
    </xf>
    <xf numFmtId="43" fontId="17" fillId="2" borderId="15" xfId="0" applyNumberFormat="1" applyFont="1" applyFill="1" applyBorder="1" applyAlignment="1">
      <alignment horizontal="center" wrapText="1"/>
    </xf>
    <xf numFmtId="0" fontId="16" fillId="0" borderId="16" xfId="0" applyFont="1" applyFill="1" applyBorder="1"/>
    <xf numFmtId="165" fontId="16" fillId="0" borderId="17" xfId="0" applyNumberFormat="1" applyFont="1" applyFill="1" applyBorder="1" applyAlignment="1">
      <alignment horizontal="center"/>
    </xf>
    <xf numFmtId="0" fontId="16" fillId="0" borderId="17" xfId="0" applyFont="1" applyFill="1" applyBorder="1"/>
    <xf numFmtId="165" fontId="21" fillId="0" borderId="17" xfId="0" applyNumberFormat="1" applyFont="1" applyFill="1" applyBorder="1" applyAlignment="1">
      <alignment horizontal="center" wrapText="1"/>
    </xf>
    <xf numFmtId="0" fontId="16" fillId="0" borderId="17" xfId="0" applyFont="1" applyFill="1" applyBorder="1" applyAlignment="1">
      <alignment horizontal="left"/>
    </xf>
    <xf numFmtId="15" fontId="21" fillId="0" borderId="17" xfId="0" applyNumberFormat="1" applyFont="1" applyFill="1" applyBorder="1" applyAlignment="1">
      <alignment horizontal="center"/>
    </xf>
    <xf numFmtId="0" fontId="16" fillId="0" borderId="17" xfId="0" applyFont="1" applyFill="1" applyBorder="1" applyAlignment="1">
      <alignment horizontal="left" wrapText="1"/>
    </xf>
    <xf numFmtId="43" fontId="21" fillId="0" borderId="17" xfId="4" applyNumberFormat="1" applyFont="1" applyFill="1" applyBorder="1" applyAlignment="1">
      <alignment horizontal="right"/>
    </xf>
    <xf numFmtId="43" fontId="21" fillId="0" borderId="17" xfId="4" applyFont="1" applyFill="1" applyBorder="1" applyAlignment="1">
      <alignment horizontal="right"/>
    </xf>
    <xf numFmtId="0" fontId="16" fillId="0" borderId="17" xfId="0" applyFont="1" applyFill="1" applyBorder="1" applyAlignment="1">
      <alignment horizontal="center"/>
    </xf>
    <xf numFmtId="43" fontId="16" fillId="0" borderId="17" xfId="4" applyFont="1" applyFill="1" applyBorder="1"/>
    <xf numFmtId="43" fontId="16" fillId="0" borderId="18" xfId="4" applyFont="1" applyFill="1" applyBorder="1"/>
    <xf numFmtId="0" fontId="16" fillId="0" borderId="19" xfId="0" applyFont="1" applyFill="1" applyBorder="1"/>
    <xf numFmtId="165" fontId="16" fillId="0" borderId="20" xfId="0" applyNumberFormat="1" applyFont="1" applyFill="1" applyBorder="1"/>
    <xf numFmtId="0" fontId="16" fillId="0" borderId="20" xfId="0" applyFont="1" applyFill="1" applyBorder="1"/>
    <xf numFmtId="165" fontId="16" fillId="0" borderId="20" xfId="0" applyNumberFormat="1" applyFont="1" applyFill="1" applyBorder="1" applyAlignment="1">
      <alignment horizontal="center" wrapText="1"/>
    </xf>
    <xf numFmtId="0" fontId="16" fillId="0" borderId="20" xfId="0" applyFont="1" applyFill="1" applyBorder="1" applyAlignment="1">
      <alignment horizontal="left" wrapText="1"/>
    </xf>
    <xf numFmtId="165" fontId="16" fillId="0" borderId="20" xfId="0" applyNumberFormat="1" applyFont="1" applyFill="1" applyBorder="1" applyAlignment="1">
      <alignment horizontal="center"/>
    </xf>
    <xf numFmtId="0" fontId="16" fillId="0" borderId="20" xfId="0" applyFont="1" applyFill="1" applyBorder="1" applyAlignment="1">
      <alignment horizontal="center"/>
    </xf>
    <xf numFmtId="0" fontId="16" fillId="0" borderId="20" xfId="0" applyFont="1" applyFill="1" applyBorder="1" applyAlignment="1">
      <alignment wrapText="1"/>
    </xf>
    <xf numFmtId="43" fontId="16" fillId="0" borderId="20" xfId="0" applyNumberFormat="1" applyFont="1" applyFill="1" applyBorder="1"/>
    <xf numFmtId="43" fontId="16" fillId="0" borderId="20" xfId="4" applyFont="1" applyFill="1" applyBorder="1"/>
    <xf numFmtId="0" fontId="16" fillId="0" borderId="20" xfId="0" applyFont="1" applyFill="1" applyBorder="1" applyAlignment="1">
      <alignment horizontal="center" wrapText="1"/>
    </xf>
    <xf numFmtId="43" fontId="16" fillId="0" borderId="21" xfId="4" applyFont="1" applyFill="1" applyBorder="1"/>
    <xf numFmtId="0" fontId="16" fillId="0" borderId="13" xfId="0" applyFont="1" applyFill="1" applyBorder="1"/>
    <xf numFmtId="165" fontId="16" fillId="0" borderId="14" xfId="0" applyNumberFormat="1" applyFont="1" applyBorder="1"/>
    <xf numFmtId="0" fontId="16" fillId="0" borderId="14" xfId="0" applyFont="1" applyBorder="1"/>
    <xf numFmtId="165" fontId="16" fillId="0" borderId="14" xfId="0" applyNumberFormat="1" applyFont="1" applyBorder="1" applyAlignment="1">
      <alignment horizontal="center"/>
    </xf>
    <xf numFmtId="0" fontId="16" fillId="0" borderId="14" xfId="0" applyFont="1" applyBorder="1" applyAlignment="1">
      <alignment horizontal="left"/>
    </xf>
    <xf numFmtId="0" fontId="16" fillId="0" borderId="14" xfId="0" applyFont="1" applyBorder="1" applyAlignment="1">
      <alignment horizontal="center"/>
    </xf>
    <xf numFmtId="0" fontId="16" fillId="0" borderId="14" xfId="0" applyFont="1" applyFill="1" applyBorder="1" applyAlignment="1">
      <alignment wrapText="1"/>
    </xf>
    <xf numFmtId="43" fontId="16" fillId="0" borderId="14" xfId="4" applyFont="1" applyBorder="1"/>
    <xf numFmtId="43" fontId="16" fillId="0" borderId="14" xfId="4" applyFont="1" applyFill="1" applyBorder="1"/>
    <xf numFmtId="43" fontId="16" fillId="0" borderId="15" xfId="4" applyFont="1" applyFill="1" applyBorder="1"/>
    <xf numFmtId="0" fontId="16" fillId="0" borderId="24" xfId="0" applyFont="1" applyFill="1" applyBorder="1"/>
    <xf numFmtId="43" fontId="16" fillId="0" borderId="25" xfId="4" applyFont="1" applyFill="1" applyBorder="1"/>
    <xf numFmtId="165" fontId="16" fillId="0" borderId="17" xfId="0" applyNumberFormat="1" applyFont="1" applyBorder="1"/>
    <xf numFmtId="0" fontId="16" fillId="0" borderId="17" xfId="0" applyFont="1" applyBorder="1"/>
    <xf numFmtId="165" fontId="16" fillId="0" borderId="17" xfId="0" applyNumberFormat="1" applyFont="1" applyBorder="1" applyAlignment="1">
      <alignment horizontal="center"/>
    </xf>
    <xf numFmtId="0" fontId="16" fillId="0" borderId="17" xfId="0" applyFont="1" applyBorder="1" applyAlignment="1">
      <alignment horizontal="left"/>
    </xf>
    <xf numFmtId="0" fontId="16" fillId="0" borderId="17" xfId="0" applyFont="1" applyBorder="1" applyAlignment="1">
      <alignment horizontal="center"/>
    </xf>
    <xf numFmtId="0" fontId="16" fillId="0" borderId="17" xfId="0" applyFont="1" applyFill="1" applyBorder="1" applyAlignment="1">
      <alignment wrapText="1"/>
    </xf>
    <xf numFmtId="43" fontId="16" fillId="0" borderId="17" xfId="0" applyNumberFormat="1" applyFont="1" applyBorder="1"/>
    <xf numFmtId="43" fontId="16" fillId="6" borderId="17" xfId="4" applyFont="1" applyFill="1" applyBorder="1"/>
    <xf numFmtId="165" fontId="16" fillId="0" borderId="20" xfId="0" applyNumberFormat="1" applyFont="1" applyBorder="1"/>
    <xf numFmtId="0" fontId="16" fillId="0" borderId="20" xfId="0" applyFont="1" applyBorder="1" applyAlignment="1">
      <alignment wrapText="1"/>
    </xf>
    <xf numFmtId="165" fontId="16" fillId="0" borderId="20" xfId="0" applyNumberFormat="1" applyFont="1" applyBorder="1" applyAlignment="1">
      <alignment horizontal="center"/>
    </xf>
    <xf numFmtId="0" fontId="16" fillId="0" borderId="20" xfId="0" applyFont="1" applyBorder="1" applyAlignment="1">
      <alignment horizontal="left"/>
    </xf>
    <xf numFmtId="43" fontId="16" fillId="0" borderId="20" xfId="0" applyNumberFormat="1" applyFont="1" applyBorder="1"/>
    <xf numFmtId="0" fontId="16" fillId="0" borderId="20" xfId="0" applyFont="1" applyBorder="1"/>
    <xf numFmtId="0" fontId="16" fillId="0" borderId="20" xfId="0" applyFont="1" applyBorder="1" applyAlignment="1">
      <alignment horizontal="left" wrapText="1"/>
    </xf>
    <xf numFmtId="0" fontId="16" fillId="0" borderId="20" xfId="0" applyFont="1" applyBorder="1" applyAlignment="1">
      <alignment horizontal="center"/>
    </xf>
    <xf numFmtId="43" fontId="16" fillId="0" borderId="20" xfId="2" applyFont="1" applyBorder="1"/>
    <xf numFmtId="14" fontId="16" fillId="0" borderId="20" xfId="0" applyNumberFormat="1" applyFont="1" applyFill="1" applyBorder="1" applyAlignment="1">
      <alignment horizontal="center" wrapText="1"/>
    </xf>
    <xf numFmtId="43" fontId="16" fillId="0" borderId="14" xfId="0" applyNumberFormat="1" applyFont="1" applyBorder="1"/>
    <xf numFmtId="43" fontId="16" fillId="0" borderId="14" xfId="2" applyFont="1" applyBorder="1"/>
    <xf numFmtId="14" fontId="16" fillId="0" borderId="14" xfId="0" applyNumberFormat="1" applyFont="1" applyFill="1" applyBorder="1" applyAlignment="1">
      <alignment horizontal="center" wrapText="1"/>
    </xf>
    <xf numFmtId="43" fontId="16" fillId="0" borderId="25" xfId="4" applyFont="1" applyBorder="1"/>
    <xf numFmtId="0" fontId="16" fillId="0" borderId="30" xfId="0" applyFont="1" applyFill="1" applyBorder="1"/>
    <xf numFmtId="165" fontId="16" fillId="0" borderId="3" xfId="0" applyNumberFormat="1" applyFont="1" applyBorder="1"/>
    <xf numFmtId="0" fontId="16" fillId="0" borderId="3" xfId="0" applyFont="1" applyBorder="1"/>
    <xf numFmtId="165" fontId="16" fillId="0" borderId="3" xfId="0" applyNumberFormat="1" applyFont="1" applyBorder="1" applyAlignment="1">
      <alignment horizontal="center"/>
    </xf>
    <xf numFmtId="0" fontId="16" fillId="0" borderId="3" xfId="0" applyFont="1" applyBorder="1" applyAlignment="1">
      <alignment horizontal="left"/>
    </xf>
    <xf numFmtId="0" fontId="16" fillId="0" borderId="3" xfId="0" applyFont="1" applyBorder="1" applyAlignment="1">
      <alignment horizontal="center"/>
    </xf>
    <xf numFmtId="0" fontId="16" fillId="0" borderId="3" xfId="0" applyFont="1" applyFill="1" applyBorder="1" applyAlignment="1">
      <alignment wrapText="1"/>
    </xf>
    <xf numFmtId="43" fontId="16" fillId="0" borderId="3" xfId="0" applyNumberFormat="1" applyFont="1" applyBorder="1"/>
    <xf numFmtId="43" fontId="16" fillId="0" borderId="3" xfId="2" applyFont="1" applyBorder="1"/>
    <xf numFmtId="43" fontId="16" fillId="0" borderId="3" xfId="4" applyFont="1" applyFill="1" applyBorder="1"/>
    <xf numFmtId="43" fontId="16" fillId="0" borderId="31" xfId="4" applyFont="1" applyBorder="1"/>
    <xf numFmtId="43" fontId="20" fillId="0" borderId="20" xfId="4" applyFont="1" applyFill="1" applyBorder="1"/>
    <xf numFmtId="43" fontId="16" fillId="0" borderId="21" xfId="4" applyFont="1" applyBorder="1"/>
    <xf numFmtId="0" fontId="19" fillId="0" borderId="0" xfId="0" applyFont="1" applyFill="1" applyBorder="1" applyAlignment="1">
      <alignment vertical="center" wrapText="1"/>
    </xf>
    <xf numFmtId="0" fontId="18" fillId="0" borderId="0" xfId="0" applyFont="1" applyFill="1" applyBorder="1" applyAlignment="1">
      <alignment vertical="center" wrapText="1"/>
    </xf>
    <xf numFmtId="0" fontId="16" fillId="0" borderId="0" xfId="0" applyFont="1" applyFill="1" applyAlignment="1"/>
    <xf numFmtId="0" fontId="0" fillId="0" borderId="0" xfId="0" applyAlignment="1">
      <alignment horizontal="center"/>
    </xf>
    <xf numFmtId="165" fontId="0" fillId="0" borderId="3" xfId="0" applyNumberFormat="1" applyBorder="1" applyAlignment="1">
      <alignment horizontal="center"/>
    </xf>
    <xf numFmtId="165" fontId="0" fillId="0" borderId="6" xfId="0" applyNumberFormat="1" applyBorder="1" applyAlignment="1">
      <alignment horizontal="center"/>
    </xf>
    <xf numFmtId="165" fontId="0" fillId="0" borderId="3" xfId="0" applyNumberFormat="1" applyBorder="1" applyAlignment="1">
      <alignment horizontal="left"/>
    </xf>
    <xf numFmtId="165" fontId="0" fillId="0" borderId="6" xfId="0" applyNumberFormat="1" applyBorder="1" applyAlignment="1">
      <alignment horizontal="left"/>
    </xf>
    <xf numFmtId="165" fontId="0" fillId="0" borderId="3" xfId="0" applyNumberFormat="1" applyBorder="1" applyAlignment="1">
      <alignment horizontal="center" wrapText="1"/>
    </xf>
    <xf numFmtId="165" fontId="0" fillId="0" borderId="6" xfId="0" applyNumberFormat="1" applyBorder="1" applyAlignment="1">
      <alignment horizontal="center" wrapText="1"/>
    </xf>
    <xf numFmtId="0" fontId="0" fillId="0" borderId="3" xfId="0" applyBorder="1" applyAlignment="1">
      <alignment horizontal="center" wrapText="1"/>
    </xf>
    <xf numFmtId="0" fontId="0" fillId="0" borderId="6" xfId="0" applyBorder="1" applyAlignment="1">
      <alignment horizontal="center" wrapText="1"/>
    </xf>
    <xf numFmtId="0" fontId="0" fillId="0" borderId="3" xfId="0" applyBorder="1" applyAlignment="1">
      <alignment horizontal="center"/>
    </xf>
    <xf numFmtId="0" fontId="0" fillId="0" borderId="6" xfId="0" applyBorder="1" applyAlignment="1">
      <alignment horizontal="center"/>
    </xf>
    <xf numFmtId="0" fontId="0" fillId="0" borderId="3" xfId="0" applyFill="1" applyBorder="1" applyAlignment="1">
      <alignment horizontal="left" wrapText="1"/>
    </xf>
    <xf numFmtId="0" fontId="0" fillId="0" borderId="6" xfId="0" applyFill="1" applyBorder="1" applyAlignment="1">
      <alignment horizontal="left" wrapText="1"/>
    </xf>
    <xf numFmtId="0" fontId="0" fillId="0" borderId="3" xfId="0" applyFill="1" applyBorder="1" applyAlignment="1">
      <alignment horizontal="center"/>
    </xf>
    <xf numFmtId="0" fontId="0" fillId="0" borderId="6" xfId="0" applyFill="1" applyBorder="1" applyAlignment="1">
      <alignment horizontal="center"/>
    </xf>
    <xf numFmtId="43" fontId="0" fillId="4" borderId="3" xfId="2" applyFont="1" applyFill="1" applyBorder="1" applyAlignment="1">
      <alignment horizontal="center"/>
    </xf>
    <xf numFmtId="43" fontId="0" fillId="4" borderId="6" xfId="2" applyFont="1" applyFill="1" applyBorder="1" applyAlignment="1">
      <alignment horizontal="center"/>
    </xf>
    <xf numFmtId="43" fontId="0" fillId="4" borderId="3" xfId="0" applyNumberFormat="1" applyFill="1" applyBorder="1" applyAlignment="1">
      <alignment horizontal="center"/>
    </xf>
    <xf numFmtId="43" fontId="0" fillId="4" borderId="6" xfId="0" applyNumberFormat="1" applyFill="1" applyBorder="1" applyAlignment="1">
      <alignment horizontal="center"/>
    </xf>
    <xf numFmtId="43" fontId="0" fillId="0" borderId="3" xfId="0" applyNumberFormat="1" applyFill="1" applyBorder="1" applyAlignment="1">
      <alignment horizontal="center"/>
    </xf>
    <xf numFmtId="43" fontId="0" fillId="0" borderId="6" xfId="0" applyNumberFormat="1" applyFill="1" applyBorder="1" applyAlignment="1">
      <alignment horizontal="center"/>
    </xf>
    <xf numFmtId="43" fontId="0" fillId="0" borderId="7" xfId="2" applyFont="1" applyBorder="1" applyAlignment="1">
      <alignment horizontal="center"/>
    </xf>
    <xf numFmtId="43" fontId="0" fillId="0" borderId="8" xfId="0" applyNumberFormat="1" applyFill="1" applyBorder="1" applyAlignment="1">
      <alignment horizontal="center"/>
    </xf>
    <xf numFmtId="14" fontId="16" fillId="0" borderId="28" xfId="0" applyNumberFormat="1" applyFont="1" applyFill="1" applyBorder="1" applyAlignment="1">
      <alignment horizontal="left" wrapText="1"/>
    </xf>
    <xf numFmtId="14" fontId="16" fillId="0" borderId="29" xfId="0" applyNumberFormat="1" applyFont="1" applyFill="1" applyBorder="1" applyAlignment="1">
      <alignment horizontal="left" wrapText="1"/>
    </xf>
    <xf numFmtId="14" fontId="0" fillId="0" borderId="10" xfId="0" applyNumberFormat="1" applyFont="1" applyFill="1" applyBorder="1" applyAlignment="1">
      <alignment horizontal="center" wrapText="1"/>
    </xf>
    <xf numFmtId="14" fontId="0" fillId="0" borderId="11" xfId="0" applyNumberFormat="1" applyFont="1" applyFill="1" applyBorder="1" applyAlignment="1">
      <alignment horizontal="center" wrapText="1"/>
    </xf>
    <xf numFmtId="14" fontId="16" fillId="0" borderId="22" xfId="0" applyNumberFormat="1" applyFont="1" applyFill="1" applyBorder="1" applyAlignment="1">
      <alignment horizontal="center" wrapText="1"/>
    </xf>
    <xf numFmtId="14" fontId="16" fillId="0" borderId="23" xfId="0" applyNumberFormat="1" applyFont="1" applyFill="1" applyBorder="1" applyAlignment="1">
      <alignment horizontal="center" wrapText="1"/>
    </xf>
    <xf numFmtId="14" fontId="16" fillId="0" borderId="5" xfId="0" applyNumberFormat="1" applyFont="1" applyFill="1" applyBorder="1" applyAlignment="1">
      <alignment horizontal="center" wrapText="1"/>
    </xf>
    <xf numFmtId="14" fontId="16" fillId="0" borderId="4" xfId="0" applyNumberFormat="1" applyFont="1" applyFill="1" applyBorder="1" applyAlignment="1">
      <alignment horizontal="center" wrapText="1"/>
    </xf>
    <xf numFmtId="14" fontId="16" fillId="0" borderId="26" xfId="0" applyNumberFormat="1" applyFont="1" applyFill="1" applyBorder="1" applyAlignment="1">
      <alignment horizontal="left" wrapText="1"/>
    </xf>
    <xf numFmtId="14" fontId="16" fillId="0" borderId="27" xfId="0" applyNumberFormat="1" applyFont="1" applyFill="1" applyBorder="1" applyAlignment="1">
      <alignment horizontal="left" wrapText="1"/>
    </xf>
    <xf numFmtId="14" fontId="0" fillId="0" borderId="5" xfId="0" applyNumberFormat="1" applyFont="1" applyFill="1" applyBorder="1" applyAlignment="1">
      <alignment horizontal="center" wrapText="1"/>
    </xf>
    <xf numFmtId="14" fontId="0" fillId="0" borderId="4" xfId="0" applyNumberFormat="1" applyFont="1" applyFill="1" applyBorder="1" applyAlignment="1">
      <alignment horizontal="center" wrapText="1"/>
    </xf>
    <xf numFmtId="14" fontId="0" fillId="0" borderId="9" xfId="0" applyNumberFormat="1" applyFont="1" applyFill="1" applyBorder="1" applyAlignment="1">
      <alignment horizontal="center" wrapText="1"/>
    </xf>
    <xf numFmtId="14" fontId="0" fillId="0" borderId="2" xfId="0" applyNumberFormat="1" applyFont="1" applyFill="1" applyBorder="1" applyAlignment="1">
      <alignment horizontal="center" wrapText="1"/>
    </xf>
    <xf numFmtId="0" fontId="18" fillId="0" borderId="0" xfId="0" applyFont="1" applyFill="1" applyBorder="1" applyAlignment="1">
      <alignment horizontal="center" vertical="center" wrapText="1"/>
    </xf>
    <xf numFmtId="0" fontId="16" fillId="0" borderId="0" xfId="0" applyFont="1" applyFill="1" applyAlignment="1">
      <alignment horizontal="center"/>
    </xf>
    <xf numFmtId="0" fontId="20" fillId="0" borderId="32" xfId="0" applyFont="1" applyFill="1" applyBorder="1" applyAlignment="1">
      <alignment horizontal="center"/>
    </xf>
    <xf numFmtId="0" fontId="20" fillId="0" borderId="33" xfId="0" applyFont="1" applyFill="1" applyBorder="1" applyAlignment="1">
      <alignment horizontal="center"/>
    </xf>
    <xf numFmtId="0" fontId="20" fillId="0" borderId="29" xfId="0" applyFont="1" applyFill="1" applyBorder="1" applyAlignment="1">
      <alignment horizontal="center"/>
    </xf>
    <xf numFmtId="0" fontId="19" fillId="0" borderId="0" xfId="0" applyFont="1" applyFill="1" applyBorder="1" applyAlignment="1">
      <alignment horizontal="center" vertical="center" wrapText="1"/>
    </xf>
    <xf numFmtId="14" fontId="16" fillId="0" borderId="28" xfId="0" applyNumberFormat="1" applyFont="1" applyFill="1" applyBorder="1" applyAlignment="1">
      <alignment horizontal="center" wrapText="1"/>
    </xf>
    <xf numFmtId="14" fontId="16" fillId="0" borderId="29" xfId="0" applyNumberFormat="1" applyFont="1" applyFill="1" applyBorder="1" applyAlignment="1">
      <alignment horizontal="center" wrapText="1"/>
    </xf>
    <xf numFmtId="14" fontId="0" fillId="0" borderId="7" xfId="0" applyNumberFormat="1" applyFont="1" applyFill="1" applyBorder="1" applyAlignment="1">
      <alignment horizontal="center" wrapText="1"/>
    </xf>
    <xf numFmtId="14" fontId="0" fillId="0" borderId="12" xfId="0" applyNumberFormat="1" applyFont="1" applyFill="1" applyBorder="1" applyAlignment="1">
      <alignment horizontal="center" wrapText="1"/>
    </xf>
    <xf numFmtId="0" fontId="16" fillId="0" borderId="9" xfId="0" applyFont="1" applyBorder="1" applyAlignment="1">
      <alignment horizontal="center"/>
    </xf>
    <xf numFmtId="0" fontId="16" fillId="0" borderId="2" xfId="0" applyFont="1" applyBorder="1" applyAlignment="1">
      <alignment horizontal="center"/>
    </xf>
    <xf numFmtId="0" fontId="16" fillId="0" borderId="5" xfId="0" applyFont="1" applyBorder="1" applyAlignment="1">
      <alignment horizontal="center"/>
    </xf>
    <xf numFmtId="0" fontId="16" fillId="0" borderId="4" xfId="0" applyFont="1" applyBorder="1" applyAlignment="1">
      <alignment horizontal="center"/>
    </xf>
    <xf numFmtId="165" fontId="22" fillId="0" borderId="0" xfId="0" applyNumberFormat="1" applyFont="1" applyAlignment="1">
      <alignment horizontal="center"/>
    </xf>
    <xf numFmtId="49" fontId="17" fillId="0" borderId="34" xfId="0" applyNumberFormat="1" applyFont="1" applyBorder="1" applyAlignment="1">
      <alignment horizontal="center"/>
    </xf>
    <xf numFmtId="43" fontId="0" fillId="0" borderId="3" xfId="0" applyNumberFormat="1" applyFont="1" applyFill="1" applyBorder="1" applyAlignment="1">
      <alignment horizontal="center" wrapText="1"/>
    </xf>
    <xf numFmtId="43" fontId="0" fillId="0" borderId="8" xfId="0" applyNumberFormat="1" applyFont="1" applyFill="1" applyBorder="1" applyAlignment="1">
      <alignment horizontal="center" wrapText="1"/>
    </xf>
    <xf numFmtId="0" fontId="0" fillId="0" borderId="7" xfId="0" applyBorder="1" applyAlignment="1">
      <alignment horizontal="center"/>
    </xf>
    <xf numFmtId="43" fontId="0" fillId="0" borderId="3" xfId="4" applyFont="1" applyFill="1" applyBorder="1" applyAlignment="1">
      <alignment horizontal="center"/>
    </xf>
    <xf numFmtId="43" fontId="0" fillId="0" borderId="8" xfId="4" applyFont="1" applyFill="1" applyBorder="1" applyAlignment="1">
      <alignment horizontal="center"/>
    </xf>
    <xf numFmtId="14" fontId="0" fillId="0" borderId="1" xfId="0" applyNumberFormat="1" applyFont="1" applyFill="1" applyBorder="1" applyAlignment="1">
      <alignment horizontal="center" wrapText="1"/>
    </xf>
    <xf numFmtId="14" fontId="0" fillId="0" borderId="3" xfId="0" applyNumberFormat="1" applyFont="1" applyFill="1" applyBorder="1" applyAlignment="1">
      <alignment horizontal="center" wrapText="1"/>
    </xf>
    <xf numFmtId="43" fontId="0" fillId="0" borderId="1" xfId="4" applyFont="1" applyFill="1" applyBorder="1" applyAlignment="1">
      <alignment horizontal="center" wrapText="1"/>
    </xf>
    <xf numFmtId="43" fontId="0" fillId="0" borderId="3" xfId="4" applyFont="1" applyFill="1" applyBorder="1" applyAlignment="1">
      <alignment horizontal="center" wrapText="1"/>
    </xf>
    <xf numFmtId="165" fontId="0" fillId="0" borderId="8" xfId="0" applyNumberFormat="1" applyBorder="1" applyAlignment="1">
      <alignment horizontal="center"/>
    </xf>
    <xf numFmtId="0" fontId="0" fillId="0" borderId="8" xfId="0" applyBorder="1" applyAlignment="1">
      <alignment horizontal="center"/>
    </xf>
    <xf numFmtId="0" fontId="0" fillId="0" borderId="8" xfId="0" applyFill="1" applyBorder="1" applyAlignment="1">
      <alignment horizontal="left" wrapText="1"/>
    </xf>
    <xf numFmtId="0" fontId="0" fillId="0" borderId="3" xfId="0" applyFont="1" applyFill="1" applyBorder="1" applyAlignment="1">
      <alignment horizontal="center"/>
    </xf>
    <xf numFmtId="0" fontId="0" fillId="0" borderId="8" xfId="0" applyFont="1" applyFill="1" applyBorder="1" applyAlignment="1">
      <alignment horizontal="center"/>
    </xf>
    <xf numFmtId="165" fontId="0" fillId="0" borderId="8" xfId="0" applyNumberFormat="1" applyBorder="1" applyAlignment="1">
      <alignment horizontal="left"/>
    </xf>
    <xf numFmtId="165" fontId="0" fillId="0" borderId="8" xfId="0" applyNumberFormat="1" applyBorder="1" applyAlignment="1">
      <alignment horizontal="center" wrapText="1"/>
    </xf>
    <xf numFmtId="0" fontId="0" fillId="0" borderId="3" xfId="0" applyBorder="1" applyAlignment="1">
      <alignment horizontal="left" wrapText="1"/>
    </xf>
    <xf numFmtId="0" fontId="0" fillId="0" borderId="8" xfId="0" applyBorder="1" applyAlignment="1">
      <alignment horizontal="left" wrapText="1"/>
    </xf>
    <xf numFmtId="0" fontId="0" fillId="0" borderId="0" xfId="0" applyFill="1" applyBorder="1" applyAlignment="1">
      <alignment horizontal="center"/>
    </xf>
  </cellXfs>
  <cellStyles count="15">
    <cellStyle name="Euro" xfId="1"/>
    <cellStyle name="Millares" xfId="2" builtinId="3"/>
    <cellStyle name="Millares 2" xfId="3"/>
    <cellStyle name="Millares 2 2" xfId="4"/>
    <cellStyle name="Millares 3" xfId="5"/>
    <cellStyle name="Millares 3 2" xfId="6"/>
    <cellStyle name="Millares 4" xfId="7"/>
    <cellStyle name="Millares 5" xfId="8"/>
    <cellStyle name="Millares 6" xfId="11"/>
    <cellStyle name="Millares 6 2" xfId="14"/>
    <cellStyle name="Normal" xfId="0" builtinId="0"/>
    <cellStyle name="Normal 2" xfId="9"/>
    <cellStyle name="Normal 3" xfId="10"/>
    <cellStyle name="Normal 3 2" xfId="13"/>
    <cellStyle name="Porcentual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742950</xdr:colOff>
      <xdr:row>7</xdr:row>
      <xdr:rowOff>0</xdr:rowOff>
    </xdr:from>
    <xdr:ext cx="8979520" cy="1199221"/>
    <xdr:sp macro="" textlink="">
      <xdr:nvSpPr>
        <xdr:cNvPr id="2" name="1 Rectángulo"/>
        <xdr:cNvSpPr/>
      </xdr:nvSpPr>
      <xdr:spPr>
        <a:xfrm>
          <a:off x="1823224" y="171450"/>
          <a:ext cx="8979520" cy="1199221"/>
        </a:xfrm>
        <a:prstGeom prst="rect">
          <a:avLst/>
        </a:prstGeom>
        <a:solidFill>
          <a:schemeClr val="bg1">
            <a:lumMod val="75000"/>
          </a:schemeClr>
        </a:solidFill>
      </xdr:spPr>
      <xdr:txBody>
        <a:bodyPr wrap="square" lIns="91440" tIns="45720" rIns="91440" bIns="45720">
          <a:noAutofit/>
        </a:bodyPr>
        <a:lstStyle/>
        <a:p>
          <a:pPr algn="ctr"/>
          <a:r>
            <a:rPr lang="es-ES" sz="2400" b="1" cap="none" spc="300" baseline="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MINISTERIO DE HACIENDA                                                  </a:t>
          </a:r>
          <a:r>
            <a:rPr lang="es-ES" sz="1600" b="1" cap="none" spc="300" baseline="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DIRECCION GENERAL DE CONTABILIDAD GUBERNAMENTAL                                              </a:t>
          </a:r>
          <a:r>
            <a:rPr lang="es-ES" sz="2400" b="1" cap="none" spc="300" baseline="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DIGECOG</a:t>
          </a:r>
          <a:endParaRPr lang="es-ES" sz="2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endParaRPr>
        </a:p>
      </xdr:txBody>
    </xdr:sp>
    <xdr:clientData/>
  </xdr:oneCellAnchor>
  <xdr:twoCellAnchor editAs="oneCell">
    <xdr:from>
      <xdr:col>3</xdr:col>
      <xdr:colOff>866776</xdr:colOff>
      <xdr:row>0</xdr:row>
      <xdr:rowOff>9525</xdr:rowOff>
    </xdr:from>
    <xdr:to>
      <xdr:col>6</xdr:col>
      <xdr:colOff>450851</xdr:colOff>
      <xdr:row>6</xdr:row>
      <xdr:rowOff>171449</xdr:rowOff>
    </xdr:to>
    <xdr:pic>
      <xdr:nvPicPr>
        <xdr:cNvPr id="4" name="Imagen 3"/>
        <xdr:cNvPicPr>
          <a:picLocks noChangeAspect="1"/>
        </xdr:cNvPicPr>
      </xdr:nvPicPr>
      <xdr:blipFill>
        <a:blip xmlns:r="http://schemas.openxmlformats.org/officeDocument/2006/relationships" r:embed="rId1"/>
        <a:stretch>
          <a:fillRect/>
        </a:stretch>
      </xdr:blipFill>
      <xdr:spPr>
        <a:xfrm>
          <a:off x="5295901" y="9525"/>
          <a:ext cx="2051050" cy="13049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1047750</xdr:colOff>
      <xdr:row>0</xdr:row>
      <xdr:rowOff>123825</xdr:rowOff>
    </xdr:from>
    <xdr:to>
      <xdr:col>8</xdr:col>
      <xdr:colOff>942975</xdr:colOff>
      <xdr:row>8</xdr:row>
      <xdr:rowOff>180975</xdr:rowOff>
    </xdr:to>
    <xdr:pic>
      <xdr:nvPicPr>
        <xdr:cNvPr id="2" name="Imagen 1"/>
        <xdr:cNvPicPr>
          <a:picLocks noChangeAspect="1"/>
        </xdr:cNvPicPr>
      </xdr:nvPicPr>
      <xdr:blipFill>
        <a:blip xmlns:r="http://schemas.openxmlformats.org/officeDocument/2006/relationships" r:embed="rId1"/>
        <a:stretch>
          <a:fillRect/>
        </a:stretch>
      </xdr:blipFill>
      <xdr:spPr>
        <a:xfrm>
          <a:off x="8458200" y="123825"/>
          <a:ext cx="3771900" cy="1885950"/>
        </a:xfrm>
        <a:prstGeom prst="rect">
          <a:avLst/>
        </a:prstGeom>
      </xdr:spPr>
    </xdr:pic>
    <xdr:clientData/>
  </xdr:twoCellAnchor>
  <xdr:twoCellAnchor editAs="oneCell">
    <xdr:from>
      <xdr:col>6</xdr:col>
      <xdr:colOff>0</xdr:colOff>
      <xdr:row>10</xdr:row>
      <xdr:rowOff>0</xdr:rowOff>
    </xdr:from>
    <xdr:to>
      <xdr:col>7</xdr:col>
      <xdr:colOff>993775</xdr:colOff>
      <xdr:row>13</xdr:row>
      <xdr:rowOff>276224</xdr:rowOff>
    </xdr:to>
    <xdr:pic>
      <xdr:nvPicPr>
        <xdr:cNvPr id="4" name="Imagen 3"/>
        <xdr:cNvPicPr>
          <a:picLocks noChangeAspect="1"/>
        </xdr:cNvPicPr>
      </xdr:nvPicPr>
      <xdr:blipFill>
        <a:blip xmlns:r="http://schemas.openxmlformats.org/officeDocument/2006/relationships" r:embed="rId1"/>
        <a:stretch>
          <a:fillRect/>
        </a:stretch>
      </xdr:blipFill>
      <xdr:spPr>
        <a:xfrm>
          <a:off x="7581900" y="2171700"/>
          <a:ext cx="2051050" cy="13049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ABILIDAD/General/Referencias%202021/REGISTRO%20Y%20CONTROL%20CUENTAS%20POR%20PAGAR/Cuentas%20por%20pagar%20proveedores%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TABILIDAD/General/Referencias%202021/CAMARA%20DE%20CUENTAS/FICHA%20TECNICA%20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ADM. "/>
      <sheetName val="DEUDA ADM.  (2)"/>
      <sheetName val="DEUDA"/>
    </sheetNames>
    <sheetDataSet>
      <sheetData sheetId="0">
        <row r="21">
          <cell r="I21">
            <v>694964.78</v>
          </cell>
        </row>
        <row r="67">
          <cell r="I67">
            <v>291460</v>
          </cell>
        </row>
        <row r="274">
          <cell r="I274">
            <v>81074</v>
          </cell>
        </row>
      </sheetData>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1)Datos Generales de la Entidad"/>
      <sheetName val="2) Cantidad de Personal"/>
      <sheetName val="3)Principales Funcionarios"/>
      <sheetName val="4) Sistema de Control Interno"/>
      <sheetName val="5) Datos Financieros"/>
      <sheetName val="6) Informes"/>
      <sheetName val="7) Compras y Contratacion"/>
      <sheetName val="8) Calificacion de Riesgos"/>
    </sheetNames>
    <sheetDataSet>
      <sheetData sheetId="0"/>
      <sheetData sheetId="1"/>
      <sheetData sheetId="2"/>
      <sheetData sheetId="3"/>
      <sheetData sheetId="4"/>
      <sheetData sheetId="5"/>
      <sheetData sheetId="6"/>
      <sheetData sheetId="7">
        <row r="15">
          <cell r="P15" t="str">
            <v>10278601-TR</v>
          </cell>
          <cell r="Q15">
            <v>44509</v>
          </cell>
        </row>
        <row r="86">
          <cell r="P86" t="str">
            <v>9405225-TR</v>
          </cell>
          <cell r="Q86">
            <v>44472</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5:N724"/>
  <sheetViews>
    <sheetView zoomScaleNormal="100" workbookViewId="0">
      <selection sqref="A1:XFD13"/>
    </sheetView>
  </sheetViews>
  <sheetFormatPr baseColWidth="10" defaultColWidth="20.7109375" defaultRowHeight="15" x14ac:dyDescent="0.25"/>
  <cols>
    <col min="1" max="1" width="4" style="21" bestFit="1" customWidth="1"/>
    <col min="2" max="2" width="11.28515625" style="9" bestFit="1" customWidth="1"/>
    <col min="3" max="3" width="47.28515625" customWidth="1"/>
    <col min="4" max="4" width="11.5703125" style="13" customWidth="1"/>
    <col min="5" max="5" width="13.28515625" style="38" customWidth="1"/>
    <col min="6" max="6" width="10.7109375" style="10" bestFit="1" customWidth="1"/>
    <col min="7" max="7" width="18.5703125" style="43" bestFit="1" customWidth="1"/>
    <col min="8" max="8" width="64.7109375" style="4" customWidth="1"/>
    <col min="9" max="9" width="13.140625" style="1" bestFit="1" customWidth="1"/>
    <col min="10" max="10" width="13.28515625" style="51" customWidth="1"/>
    <col min="11" max="11" width="13.140625" bestFit="1" customWidth="1"/>
    <col min="12" max="12" width="13.140625" style="1" bestFit="1" customWidth="1"/>
    <col min="13" max="13" width="19.85546875" bestFit="1" customWidth="1"/>
  </cols>
  <sheetData>
    <row r="15" spans="3:12" x14ac:dyDescent="0.25">
      <c r="C15" s="26" t="s">
        <v>16</v>
      </c>
      <c r="D15" s="26"/>
      <c r="E15" s="32"/>
      <c r="F15" s="26"/>
      <c r="G15" s="39"/>
      <c r="H15" s="26"/>
      <c r="I15" s="26"/>
      <c r="J15" s="45"/>
      <c r="K15" s="26"/>
      <c r="L15" s="15"/>
    </row>
    <row r="16" spans="3:12" ht="29.25" x14ac:dyDescent="0.35">
      <c r="C16" s="27" t="s">
        <v>17</v>
      </c>
      <c r="D16" s="27"/>
      <c r="E16" s="33"/>
      <c r="F16" s="27"/>
      <c r="G16" s="40"/>
      <c r="H16" s="27"/>
      <c r="I16" s="27"/>
      <c r="J16" s="46"/>
      <c r="K16" s="27"/>
      <c r="L16" s="16"/>
    </row>
    <row r="17" spans="1:14" ht="18" x14ac:dyDescent="0.25">
      <c r="C17" s="28" t="s">
        <v>56</v>
      </c>
      <c r="D17" s="28"/>
      <c r="E17" s="34"/>
      <c r="F17" s="28"/>
      <c r="G17" s="41"/>
      <c r="H17" s="28"/>
      <c r="I17" s="28"/>
      <c r="J17" s="47"/>
      <c r="K17" s="28"/>
      <c r="L17" s="17"/>
      <c r="M17" s="2"/>
    </row>
    <row r="18" spans="1:14" ht="18.75" x14ac:dyDescent="0.3">
      <c r="E18" s="35"/>
      <c r="F18" s="11"/>
      <c r="G18" s="42"/>
      <c r="H18" s="5"/>
      <c r="I18" s="22"/>
      <c r="J18" s="48"/>
    </row>
    <row r="19" spans="1:14" x14ac:dyDescent="0.25">
      <c r="A19" s="3" t="s">
        <v>9</v>
      </c>
      <c r="B19" s="62" t="s">
        <v>6</v>
      </c>
      <c r="C19" s="6" t="s">
        <v>4</v>
      </c>
      <c r="D19" s="61" t="s">
        <v>8</v>
      </c>
      <c r="E19" s="36" t="s">
        <v>0</v>
      </c>
      <c r="F19" s="12" t="s">
        <v>7</v>
      </c>
      <c r="G19" s="7" t="s">
        <v>3</v>
      </c>
      <c r="H19" s="7" t="s">
        <v>15</v>
      </c>
      <c r="I19" s="23" t="s">
        <v>5</v>
      </c>
      <c r="J19" s="49" t="s">
        <v>1</v>
      </c>
      <c r="K19" s="8" t="s">
        <v>2</v>
      </c>
      <c r="L19" s="18" t="s">
        <v>14</v>
      </c>
    </row>
    <row r="20" spans="1:14" s="4" customFormat="1" ht="60" x14ac:dyDescent="0.25">
      <c r="A20" s="3">
        <v>1</v>
      </c>
      <c r="B20" s="14">
        <v>42024</v>
      </c>
      <c r="C20" s="20" t="s">
        <v>10</v>
      </c>
      <c r="D20" s="30">
        <v>41862</v>
      </c>
      <c r="E20" s="37" t="s">
        <v>11</v>
      </c>
      <c r="F20" s="30">
        <v>41810</v>
      </c>
      <c r="G20" s="31" t="s">
        <v>12</v>
      </c>
      <c r="H20" s="29" t="s">
        <v>13</v>
      </c>
      <c r="I20" s="44"/>
      <c r="J20" s="50">
        <v>67760</v>
      </c>
      <c r="K20" s="19">
        <f>J20-I20</f>
        <v>67760</v>
      </c>
      <c r="L20" s="24">
        <f t="shared" ref="L20:L25" si="0">J20-I20</f>
        <v>67760</v>
      </c>
      <c r="M20" s="68" t="s">
        <v>129</v>
      </c>
    </row>
    <row r="21" spans="1:14" s="4" customFormat="1" ht="45" x14ac:dyDescent="0.25">
      <c r="A21" s="3">
        <v>2</v>
      </c>
      <c r="B21" s="58">
        <v>44040</v>
      </c>
      <c r="C21" s="52" t="s">
        <v>27</v>
      </c>
      <c r="D21" s="63" t="s">
        <v>119</v>
      </c>
      <c r="E21" s="60" t="s">
        <v>43</v>
      </c>
      <c r="F21" s="58">
        <v>43790</v>
      </c>
      <c r="G21" s="55" t="s">
        <v>28</v>
      </c>
      <c r="H21" s="25" t="s">
        <v>29</v>
      </c>
      <c r="I21" s="66">
        <f>506164.78+188800</f>
        <v>694964.78</v>
      </c>
      <c r="J21" s="59">
        <v>908668.44</v>
      </c>
      <c r="K21" s="19">
        <f t="shared" ref="K21:K38" si="1">K20+J21-I21</f>
        <v>281463.65999999992</v>
      </c>
      <c r="L21" s="67">
        <f t="shared" si="0"/>
        <v>213703.65999999992</v>
      </c>
      <c r="M21" t="s">
        <v>18</v>
      </c>
    </row>
    <row r="22" spans="1:14" ht="75" x14ac:dyDescent="0.25">
      <c r="A22" s="3">
        <v>3</v>
      </c>
      <c r="B22" s="58">
        <v>44305</v>
      </c>
      <c r="C22" s="52" t="s">
        <v>25</v>
      </c>
      <c r="D22" s="69" t="s">
        <v>118</v>
      </c>
      <c r="E22" s="70" t="s">
        <v>156</v>
      </c>
      <c r="F22" s="58">
        <v>44258</v>
      </c>
      <c r="G22" s="55" t="s">
        <v>42</v>
      </c>
      <c r="H22" s="3" t="s">
        <v>26</v>
      </c>
      <c r="I22" s="56">
        <v>291460</v>
      </c>
      <c r="J22" s="59">
        <v>354000</v>
      </c>
      <c r="K22" s="19">
        <f t="shared" si="1"/>
        <v>344003.65999999992</v>
      </c>
      <c r="L22" s="1">
        <f t="shared" si="0"/>
        <v>62540</v>
      </c>
      <c r="M22" t="s">
        <v>18</v>
      </c>
    </row>
    <row r="23" spans="1:14" ht="60" x14ac:dyDescent="0.25">
      <c r="A23" s="3">
        <v>4</v>
      </c>
      <c r="B23" s="58">
        <v>44377</v>
      </c>
      <c r="C23" s="52" t="s">
        <v>124</v>
      </c>
      <c r="D23" s="69">
        <v>44377</v>
      </c>
      <c r="E23" s="70" t="s">
        <v>87</v>
      </c>
      <c r="F23" s="58">
        <v>44329</v>
      </c>
      <c r="G23" s="55" t="s">
        <v>88</v>
      </c>
      <c r="H23" s="3" t="s">
        <v>89</v>
      </c>
      <c r="I23" s="56"/>
      <c r="J23" s="98">
        <v>71149.86</v>
      </c>
      <c r="K23" s="19">
        <f t="shared" si="1"/>
        <v>415153.5199999999</v>
      </c>
      <c r="L23" s="1">
        <f t="shared" si="0"/>
        <v>71149.86</v>
      </c>
      <c r="M23" s="99" t="s">
        <v>406</v>
      </c>
    </row>
    <row r="24" spans="1:14" ht="135" x14ac:dyDescent="0.25">
      <c r="A24" s="3">
        <v>5</v>
      </c>
      <c r="B24" s="58">
        <v>44385</v>
      </c>
      <c r="C24" s="52" t="s">
        <v>30</v>
      </c>
      <c r="D24" s="63" t="s">
        <v>144</v>
      </c>
      <c r="E24" s="60" t="s">
        <v>145</v>
      </c>
      <c r="F24" s="58">
        <v>44368</v>
      </c>
      <c r="G24" s="55" t="s">
        <v>31</v>
      </c>
      <c r="H24" s="25" t="s">
        <v>19</v>
      </c>
      <c r="I24" s="56">
        <f>27466.86+27466.86+27466.86+54933.72+110607.54+27466.86 +27466.82</f>
        <v>302875.51999999996</v>
      </c>
      <c r="J24" s="59">
        <v>364801.17</v>
      </c>
      <c r="K24" s="19">
        <f>K23+J24-I24</f>
        <v>477079.17</v>
      </c>
      <c r="L24" s="65">
        <f t="shared" si="0"/>
        <v>61925.650000000023</v>
      </c>
      <c r="M24" t="s">
        <v>18</v>
      </c>
    </row>
    <row r="25" spans="1:14" ht="45" x14ac:dyDescent="0.25">
      <c r="A25" s="3">
        <v>6</v>
      </c>
      <c r="B25" s="58">
        <v>44406</v>
      </c>
      <c r="C25" s="52" t="s">
        <v>32</v>
      </c>
      <c r="D25" s="53">
        <v>44405</v>
      </c>
      <c r="E25" s="54" t="s">
        <v>44</v>
      </c>
      <c r="F25" s="58">
        <v>44386</v>
      </c>
      <c r="G25" s="55" t="s">
        <v>33</v>
      </c>
      <c r="H25" s="25" t="s">
        <v>34</v>
      </c>
      <c r="I25" s="56">
        <v>81074</v>
      </c>
      <c r="J25" s="59">
        <v>405370</v>
      </c>
      <c r="K25" s="19">
        <f t="shared" si="1"/>
        <v>801375.16999999993</v>
      </c>
      <c r="L25" s="65">
        <f t="shared" si="0"/>
        <v>324296</v>
      </c>
      <c r="M25" s="71"/>
      <c r="N25" s="76"/>
    </row>
    <row r="26" spans="1:14" ht="409.5" customHeight="1" x14ac:dyDescent="0.25">
      <c r="A26" s="289">
        <v>7</v>
      </c>
      <c r="B26" s="277">
        <v>44530</v>
      </c>
      <c r="C26" s="279" t="s">
        <v>45</v>
      </c>
      <c r="D26" s="281" t="s">
        <v>375</v>
      </c>
      <c r="E26" s="283" t="s">
        <v>376</v>
      </c>
      <c r="F26" s="277">
        <v>44530</v>
      </c>
      <c r="G26" s="285" t="s">
        <v>46</v>
      </c>
      <c r="H26" s="287" t="s">
        <v>55</v>
      </c>
      <c r="I26" s="291">
        <f>12426+18639+31721+31206+15960</f>
        <v>109952</v>
      </c>
      <c r="J26" s="293">
        <v>130450</v>
      </c>
      <c r="K26" s="295">
        <f t="shared" si="1"/>
        <v>821873.16999999993</v>
      </c>
      <c r="L26" s="297">
        <f t="shared" ref="L26:L32" si="2">J26-I26</f>
        <v>20498</v>
      </c>
      <c r="M26" s="276" t="s">
        <v>18</v>
      </c>
    </row>
    <row r="27" spans="1:14" ht="60" customHeight="1" x14ac:dyDescent="0.25">
      <c r="A27" s="290"/>
      <c r="B27" s="278"/>
      <c r="C27" s="280"/>
      <c r="D27" s="282"/>
      <c r="E27" s="284"/>
      <c r="F27" s="278"/>
      <c r="G27" s="286"/>
      <c r="H27" s="288"/>
      <c r="I27" s="292"/>
      <c r="J27" s="294"/>
      <c r="K27" s="296"/>
      <c r="L27" s="297"/>
      <c r="M27" s="276"/>
    </row>
    <row r="28" spans="1:14" ht="45" x14ac:dyDescent="0.25">
      <c r="A28" s="3">
        <v>8</v>
      </c>
      <c r="B28" s="58">
        <v>44547</v>
      </c>
      <c r="C28" s="52" t="s">
        <v>63</v>
      </c>
      <c r="D28" s="53">
        <v>44538</v>
      </c>
      <c r="E28" s="37" t="s">
        <v>64</v>
      </c>
      <c r="F28" s="58">
        <v>44497</v>
      </c>
      <c r="G28" s="55" t="s">
        <v>65</v>
      </c>
      <c r="H28" s="25" t="s">
        <v>66</v>
      </c>
      <c r="I28" s="66"/>
      <c r="J28" s="57">
        <v>219211</v>
      </c>
      <c r="K28" s="19">
        <f>K26+J28-I28</f>
        <v>1041084.1699999999</v>
      </c>
      <c r="L28" s="81">
        <f t="shared" si="2"/>
        <v>219211</v>
      </c>
      <c r="M28" t="s">
        <v>67</v>
      </c>
    </row>
    <row r="29" spans="1:14" ht="45" x14ac:dyDescent="0.25">
      <c r="A29" s="3">
        <v>9</v>
      </c>
      <c r="B29" s="58">
        <v>44547</v>
      </c>
      <c r="C29" s="52" t="s">
        <v>63</v>
      </c>
      <c r="D29" s="53">
        <v>44538</v>
      </c>
      <c r="E29" s="54" t="s">
        <v>68</v>
      </c>
      <c r="F29" s="58">
        <v>44532</v>
      </c>
      <c r="G29" s="55" t="s">
        <v>69</v>
      </c>
      <c r="H29" s="25" t="s">
        <v>70</v>
      </c>
      <c r="I29" s="66"/>
      <c r="J29" s="57">
        <v>242087.92</v>
      </c>
      <c r="K29" s="19">
        <f t="shared" si="1"/>
        <v>1283172.0899999999</v>
      </c>
      <c r="L29" s="81">
        <f t="shared" si="2"/>
        <v>242087.92</v>
      </c>
      <c r="M29" t="s">
        <v>67</v>
      </c>
    </row>
    <row r="30" spans="1:14" ht="30" x14ac:dyDescent="0.25">
      <c r="A30" s="3">
        <v>10</v>
      </c>
      <c r="B30" s="58">
        <v>44551</v>
      </c>
      <c r="C30" s="52" t="s">
        <v>48</v>
      </c>
      <c r="D30" s="53">
        <v>44540</v>
      </c>
      <c r="E30" s="54" t="s">
        <v>49</v>
      </c>
      <c r="F30" s="58">
        <v>44358</v>
      </c>
      <c r="G30" s="55" t="s">
        <v>50</v>
      </c>
      <c r="H30" s="25" t="s">
        <v>51</v>
      </c>
      <c r="I30" s="56"/>
      <c r="J30" s="59">
        <v>56640</v>
      </c>
      <c r="K30" s="19">
        <f t="shared" si="1"/>
        <v>1339812.0899999999</v>
      </c>
      <c r="L30" s="65">
        <f t="shared" si="2"/>
        <v>56640</v>
      </c>
      <c r="M30" t="s">
        <v>18</v>
      </c>
      <c r="N30" s="99" t="s">
        <v>143</v>
      </c>
    </row>
    <row r="31" spans="1:14" ht="30" x14ac:dyDescent="0.25">
      <c r="A31" s="3">
        <v>11</v>
      </c>
      <c r="B31" s="58">
        <v>44552</v>
      </c>
      <c r="C31" s="52" t="s">
        <v>71</v>
      </c>
      <c r="D31" s="53">
        <v>44547</v>
      </c>
      <c r="E31" s="54" t="s">
        <v>72</v>
      </c>
      <c r="F31" s="58">
        <v>44545</v>
      </c>
      <c r="G31" s="55" t="s">
        <v>73</v>
      </c>
      <c r="H31" s="25" t="s">
        <v>74</v>
      </c>
      <c r="I31" s="66">
        <v>858969.8</v>
      </c>
      <c r="J31" s="57">
        <v>858969.8</v>
      </c>
      <c r="K31" s="19">
        <f t="shared" si="1"/>
        <v>1339812.0899999996</v>
      </c>
      <c r="L31" s="81">
        <f t="shared" si="2"/>
        <v>0</v>
      </c>
    </row>
    <row r="32" spans="1:14" ht="30" x14ac:dyDescent="0.25">
      <c r="A32" s="3">
        <v>12</v>
      </c>
      <c r="B32" s="58">
        <v>44552</v>
      </c>
      <c r="C32" s="52" t="s">
        <v>75</v>
      </c>
      <c r="D32" s="53">
        <v>44551</v>
      </c>
      <c r="E32" s="54" t="s">
        <v>76</v>
      </c>
      <c r="F32" s="58">
        <v>44545</v>
      </c>
      <c r="G32" s="55" t="s">
        <v>77</v>
      </c>
      <c r="H32" s="25" t="s">
        <v>78</v>
      </c>
      <c r="I32" s="66">
        <v>12684</v>
      </c>
      <c r="J32" s="57">
        <v>12684</v>
      </c>
      <c r="K32" s="19">
        <f t="shared" si="1"/>
        <v>1339812.0899999996</v>
      </c>
      <c r="L32" s="81">
        <f t="shared" si="2"/>
        <v>0</v>
      </c>
    </row>
    <row r="33" spans="1:14" ht="30" x14ac:dyDescent="0.25">
      <c r="A33" s="3">
        <v>13</v>
      </c>
      <c r="B33" s="58">
        <v>44557</v>
      </c>
      <c r="C33" s="52" t="s">
        <v>52</v>
      </c>
      <c r="D33" s="53">
        <v>44550</v>
      </c>
      <c r="E33" s="54" t="s">
        <v>47</v>
      </c>
      <c r="F33" s="58">
        <v>44538</v>
      </c>
      <c r="G33" s="55" t="s">
        <v>53</v>
      </c>
      <c r="H33" s="25" t="s">
        <v>54</v>
      </c>
      <c r="I33" s="56">
        <v>38260</v>
      </c>
      <c r="J33" s="57">
        <v>38260</v>
      </c>
      <c r="K33" s="19">
        <f t="shared" si="1"/>
        <v>1339812.0899999996</v>
      </c>
      <c r="L33" s="65">
        <f t="shared" ref="L33:L77" si="3">J33-I33</f>
        <v>0</v>
      </c>
    </row>
    <row r="34" spans="1:14" ht="30" x14ac:dyDescent="0.25">
      <c r="A34" s="3">
        <v>14</v>
      </c>
      <c r="B34" s="58">
        <v>44560</v>
      </c>
      <c r="C34" s="52" t="s">
        <v>92</v>
      </c>
      <c r="D34" s="53">
        <v>44560</v>
      </c>
      <c r="E34" s="54" t="s">
        <v>93</v>
      </c>
      <c r="F34" s="58">
        <v>41987</v>
      </c>
      <c r="G34" s="55" t="s">
        <v>94</v>
      </c>
      <c r="H34" s="25" t="s">
        <v>95</v>
      </c>
      <c r="I34" s="56">
        <v>14036.1</v>
      </c>
      <c r="J34" s="57">
        <v>14036.1</v>
      </c>
      <c r="K34" s="19">
        <f t="shared" si="1"/>
        <v>1339812.0899999996</v>
      </c>
      <c r="L34" s="65">
        <f t="shared" si="3"/>
        <v>0</v>
      </c>
    </row>
    <row r="35" spans="1:14" ht="45" x14ac:dyDescent="0.25">
      <c r="A35" s="3">
        <v>15</v>
      </c>
      <c r="B35" s="58">
        <v>44560</v>
      </c>
      <c r="C35" s="52" t="s">
        <v>24</v>
      </c>
      <c r="D35" s="63">
        <v>44558</v>
      </c>
      <c r="E35" s="60" t="s">
        <v>155</v>
      </c>
      <c r="F35" s="58"/>
      <c r="G35" s="80"/>
      <c r="H35" s="25" t="s">
        <v>57</v>
      </c>
      <c r="I35" s="66">
        <v>308106.06</v>
      </c>
      <c r="J35" s="57">
        <f>23978.5+3892.32+280235.24</f>
        <v>308106.06</v>
      </c>
      <c r="K35" s="19">
        <f t="shared" si="1"/>
        <v>1339812.0899999996</v>
      </c>
      <c r="L35" s="65">
        <f t="shared" si="3"/>
        <v>0</v>
      </c>
    </row>
    <row r="36" spans="1:14" ht="30" x14ac:dyDescent="0.25">
      <c r="A36" s="3">
        <v>16</v>
      </c>
      <c r="B36" s="58">
        <v>44566</v>
      </c>
      <c r="C36" s="52" t="s">
        <v>20</v>
      </c>
      <c r="D36" s="53">
        <v>44565</v>
      </c>
      <c r="E36" s="54" t="s">
        <v>21</v>
      </c>
      <c r="F36" s="58"/>
      <c r="G36" s="55"/>
      <c r="H36" s="25" t="s">
        <v>58</v>
      </c>
      <c r="I36" s="56">
        <v>44000</v>
      </c>
      <c r="J36" s="57">
        <v>44000</v>
      </c>
      <c r="K36" s="19">
        <f t="shared" si="1"/>
        <v>1339812.0899999996</v>
      </c>
      <c r="L36" s="65">
        <f t="shared" si="3"/>
        <v>0</v>
      </c>
    </row>
    <row r="37" spans="1:14" ht="45" x14ac:dyDescent="0.25">
      <c r="A37" s="3">
        <v>17</v>
      </c>
      <c r="B37" s="58">
        <v>44573</v>
      </c>
      <c r="C37" s="52" t="s">
        <v>23</v>
      </c>
      <c r="D37" s="53">
        <v>44562</v>
      </c>
      <c r="E37" s="54" t="s">
        <v>59</v>
      </c>
      <c r="F37" s="58"/>
      <c r="G37" s="55"/>
      <c r="H37" s="25" t="s">
        <v>60</v>
      </c>
      <c r="I37" s="56">
        <v>22347.73</v>
      </c>
      <c r="J37" s="57">
        <v>22347.73</v>
      </c>
      <c r="K37" s="19">
        <f t="shared" si="1"/>
        <v>1339812.0899999996</v>
      </c>
      <c r="L37" s="65">
        <f t="shared" si="3"/>
        <v>0</v>
      </c>
    </row>
    <row r="38" spans="1:14" ht="45" x14ac:dyDescent="0.25">
      <c r="A38" s="3">
        <v>18</v>
      </c>
      <c r="B38" s="58">
        <v>44573</v>
      </c>
      <c r="C38" s="52" t="s">
        <v>22</v>
      </c>
      <c r="D38" s="53">
        <v>44538</v>
      </c>
      <c r="E38" s="54" t="s">
        <v>61</v>
      </c>
      <c r="F38" s="58"/>
      <c r="G38" s="55"/>
      <c r="H38" s="25" t="s">
        <v>62</v>
      </c>
      <c r="I38" s="56">
        <v>11076</v>
      </c>
      <c r="J38" s="57">
        <v>11076</v>
      </c>
      <c r="K38" s="19">
        <f t="shared" si="1"/>
        <v>1339812.0899999996</v>
      </c>
      <c r="L38" s="65">
        <f t="shared" si="3"/>
        <v>0</v>
      </c>
    </row>
    <row r="39" spans="1:14" ht="60" x14ac:dyDescent="0.25">
      <c r="A39" s="3">
        <v>19</v>
      </c>
      <c r="B39" s="58">
        <v>44580</v>
      </c>
      <c r="C39" s="52" t="s">
        <v>103</v>
      </c>
      <c r="D39" s="63" t="s">
        <v>436</v>
      </c>
      <c r="E39" s="60" t="s">
        <v>437</v>
      </c>
      <c r="F39" s="58">
        <v>44501</v>
      </c>
      <c r="G39" s="94" t="s">
        <v>104</v>
      </c>
      <c r="H39" s="25" t="s">
        <v>105</v>
      </c>
      <c r="I39" s="56">
        <f>542722.32+469531.29+917368.78+704186.1</f>
        <v>2633808.4899999998</v>
      </c>
      <c r="J39" s="59">
        <f>2877499.1-243690.61</f>
        <v>2633808.4900000002</v>
      </c>
      <c r="K39" s="19">
        <f t="shared" ref="K39:K102" si="4">K38+J39-I39</f>
        <v>1339812.0900000003</v>
      </c>
      <c r="L39" s="65">
        <f t="shared" si="3"/>
        <v>0</v>
      </c>
      <c r="M39" s="1"/>
      <c r="N39" s="51">
        <f>L39-M39</f>
        <v>0</v>
      </c>
    </row>
    <row r="40" spans="1:14" x14ac:dyDescent="0.25">
      <c r="A40" s="3">
        <v>20</v>
      </c>
      <c r="B40" s="58">
        <v>44221</v>
      </c>
      <c r="C40" s="52" t="s">
        <v>109</v>
      </c>
      <c r="D40" s="53"/>
      <c r="E40" s="54"/>
      <c r="F40" s="58"/>
      <c r="G40" s="94"/>
      <c r="H40" s="25" t="s">
        <v>110</v>
      </c>
      <c r="I40" s="56">
        <v>45488.23</v>
      </c>
      <c r="J40" s="57">
        <v>45488.23</v>
      </c>
      <c r="K40" s="19">
        <f t="shared" si="4"/>
        <v>1339812.0900000003</v>
      </c>
      <c r="L40" s="65">
        <f t="shared" si="3"/>
        <v>0</v>
      </c>
    </row>
    <row r="41" spans="1:14" ht="30" x14ac:dyDescent="0.25">
      <c r="A41" s="3">
        <v>21</v>
      </c>
      <c r="B41" s="58">
        <v>44221</v>
      </c>
      <c r="C41" s="52" t="s">
        <v>23</v>
      </c>
      <c r="D41" s="14">
        <v>44562</v>
      </c>
      <c r="E41" s="37" t="s">
        <v>111</v>
      </c>
      <c r="F41" s="95"/>
      <c r="G41" s="96"/>
      <c r="H41" s="25" t="s">
        <v>112</v>
      </c>
      <c r="I41" s="56">
        <v>1494.08</v>
      </c>
      <c r="J41" s="57">
        <v>1494.08</v>
      </c>
      <c r="K41" s="19">
        <f t="shared" si="4"/>
        <v>1339812.0900000003</v>
      </c>
      <c r="L41" s="65">
        <f t="shared" si="3"/>
        <v>0</v>
      </c>
    </row>
    <row r="42" spans="1:14" ht="30" x14ac:dyDescent="0.25">
      <c r="A42" s="3">
        <v>22</v>
      </c>
      <c r="B42" s="58">
        <v>44588</v>
      </c>
      <c r="C42" s="73" t="s">
        <v>106</v>
      </c>
      <c r="D42" s="53">
        <v>44581</v>
      </c>
      <c r="E42" s="54" t="s">
        <v>107</v>
      </c>
      <c r="F42" s="58"/>
      <c r="G42" s="55"/>
      <c r="H42" s="25" t="s">
        <v>108</v>
      </c>
      <c r="I42" s="56">
        <v>288756.28999999998</v>
      </c>
      <c r="J42" s="57">
        <v>288756.28999999998</v>
      </c>
      <c r="K42" s="19">
        <f t="shared" si="4"/>
        <v>1339812.0900000003</v>
      </c>
      <c r="L42" s="65">
        <f t="shared" si="3"/>
        <v>0</v>
      </c>
    </row>
    <row r="43" spans="1:14" x14ac:dyDescent="0.25">
      <c r="A43" s="3">
        <v>23</v>
      </c>
      <c r="B43" s="58">
        <v>44593</v>
      </c>
      <c r="C43" s="52" t="s">
        <v>115</v>
      </c>
      <c r="D43" s="53"/>
      <c r="E43" s="54"/>
      <c r="F43" s="58"/>
      <c r="G43" s="55"/>
      <c r="H43" s="25" t="s">
        <v>148</v>
      </c>
      <c r="I43" s="56">
        <v>1850</v>
      </c>
      <c r="J43" s="57">
        <v>1850</v>
      </c>
      <c r="K43" s="19">
        <f t="shared" si="4"/>
        <v>1339812.0900000003</v>
      </c>
      <c r="L43" s="65">
        <f t="shared" si="3"/>
        <v>0</v>
      </c>
    </row>
    <row r="44" spans="1:14" x14ac:dyDescent="0.25">
      <c r="A44" s="3">
        <v>24</v>
      </c>
      <c r="B44" s="58">
        <v>44593</v>
      </c>
      <c r="C44" s="52" t="s">
        <v>115</v>
      </c>
      <c r="D44" s="53"/>
      <c r="E44" s="54"/>
      <c r="F44" s="58"/>
      <c r="G44" s="55"/>
      <c r="H44" s="25" t="s">
        <v>147</v>
      </c>
      <c r="I44" s="56">
        <v>378</v>
      </c>
      <c r="J44" s="57">
        <v>378</v>
      </c>
      <c r="K44" s="19">
        <f t="shared" si="4"/>
        <v>1339812.0900000003</v>
      </c>
      <c r="L44" s="65">
        <f t="shared" si="3"/>
        <v>0</v>
      </c>
    </row>
    <row r="45" spans="1:14" ht="43.5" customHeight="1" x14ac:dyDescent="0.25">
      <c r="A45" s="3">
        <v>25</v>
      </c>
      <c r="B45" s="58">
        <v>44594</v>
      </c>
      <c r="C45" s="52" t="s">
        <v>24</v>
      </c>
      <c r="D45" s="63" t="s">
        <v>152</v>
      </c>
      <c r="E45" s="60" t="s">
        <v>151</v>
      </c>
      <c r="F45" s="58"/>
      <c r="G45" s="55"/>
      <c r="H45" s="25" t="s">
        <v>116</v>
      </c>
      <c r="I45" s="56">
        <v>316741.15999999997</v>
      </c>
      <c r="J45" s="57">
        <f>288059.17+24680.37+4001.62</f>
        <v>316741.15999999997</v>
      </c>
      <c r="K45" s="19">
        <f t="shared" si="4"/>
        <v>1339812.0900000003</v>
      </c>
      <c r="L45" s="65">
        <f t="shared" si="3"/>
        <v>0</v>
      </c>
    </row>
    <row r="46" spans="1:14" ht="30" x14ac:dyDescent="0.25">
      <c r="A46" s="3">
        <v>26</v>
      </c>
      <c r="B46" s="58">
        <v>44596</v>
      </c>
      <c r="C46" s="52" t="s">
        <v>20</v>
      </c>
      <c r="D46" s="53">
        <v>44594</v>
      </c>
      <c r="E46" s="54" t="s">
        <v>21</v>
      </c>
      <c r="F46" s="58"/>
      <c r="G46" s="55"/>
      <c r="H46" s="25" t="s">
        <v>117</v>
      </c>
      <c r="I46" s="56">
        <v>44000</v>
      </c>
      <c r="J46" s="57">
        <v>44000</v>
      </c>
      <c r="K46" s="19">
        <f t="shared" si="4"/>
        <v>1339812.0900000003</v>
      </c>
      <c r="L46" s="65">
        <f t="shared" si="3"/>
        <v>0</v>
      </c>
    </row>
    <row r="47" spans="1:14" ht="30" x14ac:dyDescent="0.25">
      <c r="A47" s="3">
        <v>27</v>
      </c>
      <c r="B47" s="58">
        <v>44599</v>
      </c>
      <c r="C47" s="52" t="s">
        <v>120</v>
      </c>
      <c r="D47" s="63" t="s">
        <v>153</v>
      </c>
      <c r="E47" s="60" t="s">
        <v>154</v>
      </c>
      <c r="F47" s="58"/>
      <c r="G47" s="55"/>
      <c r="H47" s="25" t="s">
        <v>121</v>
      </c>
      <c r="I47" s="56">
        <v>1435740.05</v>
      </c>
      <c r="J47" s="57">
        <f>1358431.85+77308.2</f>
        <v>1435740.05</v>
      </c>
      <c r="K47" s="19">
        <f t="shared" si="4"/>
        <v>1339812.0900000005</v>
      </c>
      <c r="L47" s="65">
        <f t="shared" si="3"/>
        <v>0</v>
      </c>
    </row>
    <row r="48" spans="1:14" ht="35.25" customHeight="1" x14ac:dyDescent="0.25">
      <c r="A48" s="3">
        <v>28</v>
      </c>
      <c r="B48" s="58">
        <v>44601</v>
      </c>
      <c r="C48" s="52" t="s">
        <v>23</v>
      </c>
      <c r="D48" s="14">
        <v>44593</v>
      </c>
      <c r="E48" s="37" t="s">
        <v>122</v>
      </c>
      <c r="F48" s="95"/>
      <c r="G48" s="96"/>
      <c r="H48" s="25" t="s">
        <v>123</v>
      </c>
      <c r="I48" s="56">
        <v>1494.08</v>
      </c>
      <c r="J48" s="57">
        <v>1494.08</v>
      </c>
      <c r="K48" s="19">
        <f t="shared" si="4"/>
        <v>1339812.0900000005</v>
      </c>
      <c r="L48" s="65">
        <f t="shared" si="3"/>
        <v>0</v>
      </c>
    </row>
    <row r="49" spans="1:12" ht="45" x14ac:dyDescent="0.25">
      <c r="A49" s="3">
        <v>29</v>
      </c>
      <c r="B49" s="58">
        <v>44602</v>
      </c>
      <c r="C49" s="52" t="s">
        <v>23</v>
      </c>
      <c r="D49" s="53">
        <v>44593</v>
      </c>
      <c r="E49" s="54" t="s">
        <v>125</v>
      </c>
      <c r="F49" s="58"/>
      <c r="G49" s="55"/>
      <c r="H49" s="25" t="s">
        <v>128</v>
      </c>
      <c r="I49" s="56">
        <v>30273.43</v>
      </c>
      <c r="J49" s="57">
        <v>30273.43</v>
      </c>
      <c r="K49" s="19">
        <f t="shared" si="4"/>
        <v>1339812.0900000005</v>
      </c>
      <c r="L49" s="65">
        <f t="shared" si="3"/>
        <v>0</v>
      </c>
    </row>
    <row r="50" spans="1:12" ht="45" x14ac:dyDescent="0.25">
      <c r="A50" s="3">
        <v>30</v>
      </c>
      <c r="B50" s="58">
        <v>44602</v>
      </c>
      <c r="C50" s="52" t="s">
        <v>22</v>
      </c>
      <c r="D50" s="53">
        <v>44580</v>
      </c>
      <c r="E50" s="54" t="s">
        <v>126</v>
      </c>
      <c r="F50" s="58"/>
      <c r="G50" s="55"/>
      <c r="H50" s="25" t="s">
        <v>127</v>
      </c>
      <c r="I50" s="56">
        <v>10448</v>
      </c>
      <c r="J50" s="57">
        <v>10448</v>
      </c>
      <c r="K50" s="19">
        <f t="shared" si="4"/>
        <v>1339812.0900000005</v>
      </c>
      <c r="L50" s="65">
        <f t="shared" si="3"/>
        <v>0</v>
      </c>
    </row>
    <row r="51" spans="1:12" ht="90" x14ac:dyDescent="0.25">
      <c r="A51" s="3">
        <v>31</v>
      </c>
      <c r="B51" s="58">
        <v>44613</v>
      </c>
      <c r="C51" s="52" t="s">
        <v>120</v>
      </c>
      <c r="D51" s="63" t="s">
        <v>244</v>
      </c>
      <c r="E51" s="60" t="s">
        <v>243</v>
      </c>
      <c r="F51" s="58"/>
      <c r="G51" s="55"/>
      <c r="H51" s="25" t="s">
        <v>157</v>
      </c>
      <c r="I51" s="100">
        <v>1236044.3999999999</v>
      </c>
      <c r="J51" s="57">
        <f>58000+845511.01+21722.97+378601.74+82918.77-150710.09</f>
        <v>1236044.3999999999</v>
      </c>
      <c r="K51" s="19">
        <f t="shared" si="4"/>
        <v>1339812.0900000003</v>
      </c>
      <c r="L51" s="65">
        <f t="shared" si="3"/>
        <v>0</v>
      </c>
    </row>
    <row r="52" spans="1:12" x14ac:dyDescent="0.25">
      <c r="A52" s="3">
        <v>32</v>
      </c>
      <c r="B52" s="58">
        <v>44614</v>
      </c>
      <c r="C52" s="52" t="s">
        <v>130</v>
      </c>
      <c r="D52" s="53"/>
      <c r="E52" s="54"/>
      <c r="F52" s="58"/>
      <c r="G52" s="55"/>
      <c r="H52" s="25" t="s">
        <v>131</v>
      </c>
      <c r="I52" s="56">
        <v>49417.93</v>
      </c>
      <c r="J52" s="57">
        <v>49417.93</v>
      </c>
      <c r="K52" s="19">
        <f t="shared" si="4"/>
        <v>1339812.0900000003</v>
      </c>
      <c r="L52" s="65">
        <f t="shared" si="3"/>
        <v>0</v>
      </c>
    </row>
    <row r="53" spans="1:12" ht="30" x14ac:dyDescent="0.25">
      <c r="A53" s="3">
        <v>33</v>
      </c>
      <c r="B53" s="58">
        <v>44616</v>
      </c>
      <c r="C53" s="73" t="s">
        <v>106</v>
      </c>
      <c r="D53" s="53">
        <v>44609</v>
      </c>
      <c r="E53" s="54" t="s">
        <v>132</v>
      </c>
      <c r="F53" s="58"/>
      <c r="G53" s="55"/>
      <c r="H53" s="25" t="s">
        <v>133</v>
      </c>
      <c r="I53" s="56">
        <v>322005.07</v>
      </c>
      <c r="J53" s="57">
        <v>322005.07</v>
      </c>
      <c r="K53" s="19">
        <f t="shared" si="4"/>
        <v>1339812.0900000003</v>
      </c>
      <c r="L53" s="65">
        <f t="shared" si="3"/>
        <v>0</v>
      </c>
    </row>
    <row r="54" spans="1:12" ht="30" x14ac:dyDescent="0.25">
      <c r="A54" s="3">
        <v>34</v>
      </c>
      <c r="B54" s="58">
        <v>44617</v>
      </c>
      <c r="C54" s="52" t="s">
        <v>134</v>
      </c>
      <c r="D54" s="53">
        <v>44614</v>
      </c>
      <c r="E54" s="54" t="s">
        <v>135</v>
      </c>
      <c r="F54" s="58">
        <v>44609</v>
      </c>
      <c r="G54" s="55" t="s">
        <v>136</v>
      </c>
      <c r="H54" s="25" t="s">
        <v>137</v>
      </c>
      <c r="I54" s="100">
        <v>28841.43</v>
      </c>
      <c r="J54" s="57">
        <v>28841.43</v>
      </c>
      <c r="K54" s="19">
        <f t="shared" si="4"/>
        <v>1339812.0900000003</v>
      </c>
      <c r="L54" s="65">
        <f t="shared" si="3"/>
        <v>0</v>
      </c>
    </row>
    <row r="55" spans="1:12" ht="30" x14ac:dyDescent="0.25">
      <c r="A55" s="3">
        <v>35</v>
      </c>
      <c r="B55" s="58">
        <v>44621</v>
      </c>
      <c r="C55" s="52" t="s">
        <v>158</v>
      </c>
      <c r="D55" s="53">
        <v>44615</v>
      </c>
      <c r="E55" s="54" t="s">
        <v>138</v>
      </c>
      <c r="F55" s="58">
        <v>44609</v>
      </c>
      <c r="G55" s="55" t="s">
        <v>139</v>
      </c>
      <c r="H55" s="25" t="s">
        <v>140</v>
      </c>
      <c r="I55" s="56">
        <v>13454.84</v>
      </c>
      <c r="J55" s="57">
        <v>13454.84</v>
      </c>
      <c r="K55" s="19">
        <f t="shared" si="4"/>
        <v>1339812.0900000003</v>
      </c>
      <c r="L55" s="65">
        <f t="shared" si="3"/>
        <v>0</v>
      </c>
    </row>
    <row r="56" spans="1:12" ht="30" x14ac:dyDescent="0.25">
      <c r="A56" s="3">
        <v>36</v>
      </c>
      <c r="B56" s="58">
        <v>44621</v>
      </c>
      <c r="C56" s="52" t="s">
        <v>24</v>
      </c>
      <c r="D56" s="53">
        <v>44620</v>
      </c>
      <c r="E56" s="54" t="s">
        <v>141</v>
      </c>
      <c r="F56" s="58"/>
      <c r="G56" s="55"/>
      <c r="H56" s="25" t="s">
        <v>142</v>
      </c>
      <c r="I56" s="56">
        <v>311273.84999999998</v>
      </c>
      <c r="J56" s="57">
        <v>311273.84999999998</v>
      </c>
      <c r="K56" s="19">
        <f t="shared" si="4"/>
        <v>1339812.0900000003</v>
      </c>
      <c r="L56" s="65">
        <f t="shared" si="3"/>
        <v>0</v>
      </c>
    </row>
    <row r="57" spans="1:12" ht="30" x14ac:dyDescent="0.25">
      <c r="A57" s="3">
        <v>37</v>
      </c>
      <c r="B57" s="58">
        <v>44623</v>
      </c>
      <c r="C57" s="52" t="s">
        <v>24</v>
      </c>
      <c r="D57" s="63" t="s">
        <v>150</v>
      </c>
      <c r="E57" s="60" t="s">
        <v>149</v>
      </c>
      <c r="F57" s="58"/>
      <c r="G57" s="55"/>
      <c r="H57" s="25" t="s">
        <v>146</v>
      </c>
      <c r="I57" s="56">
        <v>28556</v>
      </c>
      <c r="J57" s="57">
        <f>24682.07+3873.93</f>
        <v>28556</v>
      </c>
      <c r="K57" s="19">
        <f t="shared" si="4"/>
        <v>1339812.0900000003</v>
      </c>
      <c r="L57" s="65">
        <f t="shared" si="3"/>
        <v>0</v>
      </c>
    </row>
    <row r="58" spans="1:12" ht="45" x14ac:dyDescent="0.25">
      <c r="A58" s="3">
        <v>38</v>
      </c>
      <c r="B58" s="58">
        <v>44623</v>
      </c>
      <c r="C58" s="52" t="s">
        <v>22</v>
      </c>
      <c r="D58" s="63">
        <v>44608</v>
      </c>
      <c r="E58" s="60" t="s">
        <v>160</v>
      </c>
      <c r="F58" s="58"/>
      <c r="G58" s="55"/>
      <c r="H58" s="25" t="s">
        <v>161</v>
      </c>
      <c r="I58" s="56">
        <v>8199.5</v>
      </c>
      <c r="J58" s="57">
        <v>8199.5</v>
      </c>
      <c r="K58" s="19">
        <f t="shared" si="4"/>
        <v>1339812.0900000003</v>
      </c>
      <c r="L58" s="65"/>
    </row>
    <row r="59" spans="1:12" ht="30" x14ac:dyDescent="0.25">
      <c r="A59" s="3">
        <v>39</v>
      </c>
      <c r="B59" s="58">
        <v>44627</v>
      </c>
      <c r="C59" s="52" t="s">
        <v>20</v>
      </c>
      <c r="D59" s="53">
        <v>44624</v>
      </c>
      <c r="E59" s="54" t="s">
        <v>21</v>
      </c>
      <c r="F59" s="58"/>
      <c r="G59" s="55"/>
      <c r="H59" s="25" t="s">
        <v>159</v>
      </c>
      <c r="I59" s="56">
        <v>44000</v>
      </c>
      <c r="J59" s="57">
        <v>44000</v>
      </c>
      <c r="K59" s="19">
        <f t="shared" si="4"/>
        <v>1339812.0900000003</v>
      </c>
      <c r="L59" s="65">
        <f t="shared" si="3"/>
        <v>0</v>
      </c>
    </row>
    <row r="60" spans="1:12" ht="45" x14ac:dyDescent="0.25">
      <c r="A60" s="3">
        <v>40</v>
      </c>
      <c r="B60" s="58">
        <v>44628</v>
      </c>
      <c r="C60" s="52" t="s">
        <v>23</v>
      </c>
      <c r="D60" s="53">
        <v>44621</v>
      </c>
      <c r="E60" s="54" t="s">
        <v>162</v>
      </c>
      <c r="F60" s="58"/>
      <c r="G60" s="55"/>
      <c r="H60" s="25" t="s">
        <v>163</v>
      </c>
      <c r="I60" s="56">
        <v>24290.29</v>
      </c>
      <c r="J60" s="57">
        <v>24290.29</v>
      </c>
      <c r="K60" s="19">
        <f t="shared" si="4"/>
        <v>1339812.0900000003</v>
      </c>
      <c r="L60" s="65">
        <f t="shared" si="3"/>
        <v>0</v>
      </c>
    </row>
    <row r="61" spans="1:12" ht="30" x14ac:dyDescent="0.25">
      <c r="A61" s="3">
        <v>41</v>
      </c>
      <c r="B61" s="58">
        <v>44628</v>
      </c>
      <c r="C61" s="52" t="s">
        <v>23</v>
      </c>
      <c r="D61" s="53">
        <v>44621</v>
      </c>
      <c r="E61" s="54" t="s">
        <v>164</v>
      </c>
      <c r="F61" s="58"/>
      <c r="G61" s="55"/>
      <c r="H61" s="25" t="s">
        <v>165</v>
      </c>
      <c r="I61" s="56">
        <v>1055.5999999999999</v>
      </c>
      <c r="J61" s="57">
        <v>1055.5999999999999</v>
      </c>
      <c r="K61" s="19">
        <f t="shared" si="4"/>
        <v>1339812.0900000003</v>
      </c>
      <c r="L61" s="65">
        <f t="shared" si="3"/>
        <v>0</v>
      </c>
    </row>
    <row r="62" spans="1:12" ht="30" x14ac:dyDescent="0.25">
      <c r="A62" s="3">
        <v>42</v>
      </c>
      <c r="B62" s="58">
        <v>44629</v>
      </c>
      <c r="C62" s="52" t="s">
        <v>166</v>
      </c>
      <c r="D62" s="53">
        <v>44627</v>
      </c>
      <c r="E62" s="54" t="s">
        <v>167</v>
      </c>
      <c r="F62" s="58">
        <v>44622</v>
      </c>
      <c r="G62" s="55" t="s">
        <v>168</v>
      </c>
      <c r="H62" s="25" t="s">
        <v>169</v>
      </c>
      <c r="I62" s="56">
        <v>5879.99</v>
      </c>
      <c r="J62" s="57">
        <v>5879.99</v>
      </c>
      <c r="K62" s="19">
        <f t="shared" si="4"/>
        <v>1339812.0900000003</v>
      </c>
      <c r="L62" s="65">
        <f t="shared" si="3"/>
        <v>0</v>
      </c>
    </row>
    <row r="63" spans="1:12" ht="30" x14ac:dyDescent="0.25">
      <c r="A63" s="3">
        <v>43</v>
      </c>
      <c r="B63" s="58">
        <v>44631</v>
      </c>
      <c r="C63" s="52" t="s">
        <v>170</v>
      </c>
      <c r="D63" s="53">
        <v>44623</v>
      </c>
      <c r="E63" s="54" t="s">
        <v>171</v>
      </c>
      <c r="F63" s="58">
        <v>44622</v>
      </c>
      <c r="G63" s="55" t="s">
        <v>172</v>
      </c>
      <c r="H63" s="25" t="s">
        <v>173</v>
      </c>
      <c r="I63" s="56">
        <v>162486</v>
      </c>
      <c r="J63" s="57">
        <v>162486</v>
      </c>
      <c r="K63" s="19">
        <f t="shared" si="4"/>
        <v>1339812.0900000003</v>
      </c>
      <c r="L63" s="65">
        <f t="shared" si="3"/>
        <v>0</v>
      </c>
    </row>
    <row r="64" spans="1:12" x14ac:dyDescent="0.25">
      <c r="A64" s="3">
        <v>44</v>
      </c>
      <c r="B64" s="58">
        <v>44634</v>
      </c>
      <c r="C64" s="52" t="s">
        <v>174</v>
      </c>
      <c r="D64" s="63">
        <v>44630</v>
      </c>
      <c r="E64" s="54" t="s">
        <v>175</v>
      </c>
      <c r="F64" s="58">
        <v>44620</v>
      </c>
      <c r="G64" s="55" t="s">
        <v>176</v>
      </c>
      <c r="H64" s="25" t="s">
        <v>177</v>
      </c>
      <c r="I64" s="56">
        <v>48144</v>
      </c>
      <c r="J64" s="57">
        <v>48144</v>
      </c>
      <c r="K64" s="19">
        <f t="shared" si="4"/>
        <v>1339812.0900000003</v>
      </c>
      <c r="L64" s="65">
        <f t="shared" si="3"/>
        <v>0</v>
      </c>
    </row>
    <row r="65" spans="1:12" ht="30" x14ac:dyDescent="0.25">
      <c r="A65" s="3">
        <v>45</v>
      </c>
      <c r="B65" s="58">
        <v>44634</v>
      </c>
      <c r="C65" s="52" t="s">
        <v>178</v>
      </c>
      <c r="D65" s="53">
        <v>44628</v>
      </c>
      <c r="E65" s="54" t="s">
        <v>179</v>
      </c>
      <c r="F65" s="58">
        <v>44622</v>
      </c>
      <c r="G65" s="55" t="s">
        <v>180</v>
      </c>
      <c r="H65" s="25" t="s">
        <v>169</v>
      </c>
      <c r="I65" s="56">
        <v>21169.200000000001</v>
      </c>
      <c r="J65" s="57">
        <v>21169.200000000001</v>
      </c>
      <c r="K65" s="19">
        <f t="shared" si="4"/>
        <v>1339812.0900000003</v>
      </c>
      <c r="L65" s="65">
        <f t="shared" si="3"/>
        <v>0</v>
      </c>
    </row>
    <row r="66" spans="1:12" ht="30" x14ac:dyDescent="0.25">
      <c r="A66" s="3">
        <v>46</v>
      </c>
      <c r="B66" s="58">
        <v>44636</v>
      </c>
      <c r="C66" s="52" t="s">
        <v>181</v>
      </c>
      <c r="D66" s="53">
        <v>44634</v>
      </c>
      <c r="E66" s="54" t="s">
        <v>182</v>
      </c>
      <c r="F66" s="58">
        <v>44631</v>
      </c>
      <c r="G66" s="55" t="s">
        <v>183</v>
      </c>
      <c r="H66" s="25" t="s">
        <v>187</v>
      </c>
      <c r="I66" s="56">
        <v>25665</v>
      </c>
      <c r="J66" s="57">
        <v>25665</v>
      </c>
      <c r="K66" s="19">
        <f t="shared" si="4"/>
        <v>1339812.0900000003</v>
      </c>
      <c r="L66" s="65">
        <f t="shared" si="3"/>
        <v>0</v>
      </c>
    </row>
    <row r="67" spans="1:12" ht="30" x14ac:dyDescent="0.25">
      <c r="A67" s="3">
        <v>47</v>
      </c>
      <c r="B67" s="58">
        <v>44636</v>
      </c>
      <c r="C67" s="52" t="s">
        <v>184</v>
      </c>
      <c r="D67" s="53">
        <v>44634</v>
      </c>
      <c r="E67" s="54" t="s">
        <v>185</v>
      </c>
      <c r="F67" s="58">
        <v>44628</v>
      </c>
      <c r="G67" s="55" t="s">
        <v>186</v>
      </c>
      <c r="H67" s="25" t="s">
        <v>188</v>
      </c>
      <c r="I67" s="56">
        <v>27022</v>
      </c>
      <c r="J67" s="57">
        <v>27022</v>
      </c>
      <c r="K67" s="19">
        <f t="shared" si="4"/>
        <v>1339812.0900000003</v>
      </c>
      <c r="L67" s="65">
        <f t="shared" si="3"/>
        <v>0</v>
      </c>
    </row>
    <row r="68" spans="1:12" ht="30" x14ac:dyDescent="0.25">
      <c r="A68" s="3">
        <v>48</v>
      </c>
      <c r="B68" s="58">
        <v>44638</v>
      </c>
      <c r="C68" s="52" t="s">
        <v>27</v>
      </c>
      <c r="D68" s="53">
        <v>44631</v>
      </c>
      <c r="E68" s="54" t="s">
        <v>189</v>
      </c>
      <c r="F68" s="58">
        <v>44620</v>
      </c>
      <c r="G68" s="55" t="s">
        <v>190</v>
      </c>
      <c r="H68" s="25" t="s">
        <v>191</v>
      </c>
      <c r="I68" s="56">
        <v>41150</v>
      </c>
      <c r="J68" s="57">
        <v>41150</v>
      </c>
      <c r="K68" s="19">
        <f t="shared" si="4"/>
        <v>1339812.0900000003</v>
      </c>
      <c r="L68" s="65">
        <f t="shared" si="3"/>
        <v>0</v>
      </c>
    </row>
    <row r="69" spans="1:12" ht="30" x14ac:dyDescent="0.25">
      <c r="A69" s="3">
        <v>49</v>
      </c>
      <c r="B69" s="58">
        <v>44638</v>
      </c>
      <c r="C69" s="52" t="s">
        <v>192</v>
      </c>
      <c r="D69" s="53">
        <v>44635</v>
      </c>
      <c r="E69" s="54" t="s">
        <v>193</v>
      </c>
      <c r="F69" s="58">
        <v>44628</v>
      </c>
      <c r="G69" s="55" t="s">
        <v>194</v>
      </c>
      <c r="H69" s="25" t="s">
        <v>188</v>
      </c>
      <c r="I69" s="56">
        <v>44349.120000000003</v>
      </c>
      <c r="J69" s="57">
        <v>44349.120000000003</v>
      </c>
      <c r="K69" s="19">
        <f t="shared" si="4"/>
        <v>1339812.0900000003</v>
      </c>
      <c r="L69" s="65">
        <f t="shared" si="3"/>
        <v>0</v>
      </c>
    </row>
    <row r="70" spans="1:12" ht="30" x14ac:dyDescent="0.25">
      <c r="A70" s="3">
        <v>50</v>
      </c>
      <c r="B70" s="58">
        <v>44638</v>
      </c>
      <c r="C70" s="52" t="s">
        <v>195</v>
      </c>
      <c r="D70" s="53">
        <v>44636</v>
      </c>
      <c r="E70" s="54" t="s">
        <v>196</v>
      </c>
      <c r="F70" s="58">
        <v>44634</v>
      </c>
      <c r="G70" s="55" t="s">
        <v>197</v>
      </c>
      <c r="H70" s="25" t="s">
        <v>198</v>
      </c>
      <c r="I70" s="56">
        <v>24223.37</v>
      </c>
      <c r="J70" s="57">
        <v>24223.37</v>
      </c>
      <c r="K70" s="19">
        <f t="shared" si="4"/>
        <v>1339812.0900000003</v>
      </c>
      <c r="L70" s="65">
        <f t="shared" si="3"/>
        <v>0</v>
      </c>
    </row>
    <row r="71" spans="1:12" x14ac:dyDescent="0.25">
      <c r="A71" s="3">
        <v>51</v>
      </c>
      <c r="B71" s="58">
        <v>44638</v>
      </c>
      <c r="C71" s="52" t="s">
        <v>199</v>
      </c>
      <c r="D71" s="53"/>
      <c r="E71" s="54"/>
      <c r="F71" s="58"/>
      <c r="G71" s="55"/>
      <c r="H71" s="3" t="s">
        <v>220</v>
      </c>
      <c r="I71" s="56">
        <v>1950</v>
      </c>
      <c r="J71" s="57">
        <v>1950</v>
      </c>
      <c r="K71" s="19">
        <f t="shared" si="4"/>
        <v>1339812.0900000003</v>
      </c>
      <c r="L71" s="65">
        <f t="shared" si="3"/>
        <v>0</v>
      </c>
    </row>
    <row r="72" spans="1:12" x14ac:dyDescent="0.25">
      <c r="A72" s="3">
        <v>52</v>
      </c>
      <c r="B72" s="58">
        <v>44638</v>
      </c>
      <c r="C72" s="52" t="s">
        <v>212</v>
      </c>
      <c r="D72" s="53"/>
      <c r="E72" s="54"/>
      <c r="F72" s="58"/>
      <c r="G72" s="55"/>
      <c r="H72" s="3" t="s">
        <v>220</v>
      </c>
      <c r="I72" s="56">
        <v>1950</v>
      </c>
      <c r="J72" s="57">
        <v>1950</v>
      </c>
      <c r="K72" s="19">
        <f t="shared" si="4"/>
        <v>1339812.0900000003</v>
      </c>
      <c r="L72" s="65">
        <f t="shared" si="3"/>
        <v>0</v>
      </c>
    </row>
    <row r="73" spans="1:12" x14ac:dyDescent="0.25">
      <c r="A73" s="3">
        <v>53</v>
      </c>
      <c r="B73" s="58">
        <v>44638</v>
      </c>
      <c r="C73" s="52" t="s">
        <v>201</v>
      </c>
      <c r="D73" s="53"/>
      <c r="E73" s="54"/>
      <c r="F73" s="58"/>
      <c r="G73" s="55"/>
      <c r="H73" s="3" t="s">
        <v>220</v>
      </c>
      <c r="I73" s="56">
        <v>1950</v>
      </c>
      <c r="J73" s="57">
        <v>1950</v>
      </c>
      <c r="K73" s="19">
        <f t="shared" si="4"/>
        <v>1339812.0900000003</v>
      </c>
      <c r="L73" s="65">
        <f t="shared" si="3"/>
        <v>0</v>
      </c>
    </row>
    <row r="74" spans="1:12" x14ac:dyDescent="0.25">
      <c r="A74" s="3">
        <v>54</v>
      </c>
      <c r="B74" s="58">
        <v>44638</v>
      </c>
      <c r="C74" s="52" t="s">
        <v>202</v>
      </c>
      <c r="D74" s="53"/>
      <c r="E74" s="54"/>
      <c r="F74" s="58"/>
      <c r="G74" s="55"/>
      <c r="H74" s="3" t="s">
        <v>220</v>
      </c>
      <c r="I74" s="56">
        <v>3900</v>
      </c>
      <c r="J74" s="57">
        <f>1950+1950</f>
        <v>3900</v>
      </c>
      <c r="K74" s="19">
        <f t="shared" si="4"/>
        <v>1339812.0900000003</v>
      </c>
      <c r="L74" s="65">
        <f t="shared" si="3"/>
        <v>0</v>
      </c>
    </row>
    <row r="75" spans="1:12" x14ac:dyDescent="0.25">
      <c r="A75" s="3">
        <v>55</v>
      </c>
      <c r="B75" s="58">
        <v>44638</v>
      </c>
      <c r="C75" s="52" t="s">
        <v>203</v>
      </c>
      <c r="D75" s="53"/>
      <c r="E75" s="54"/>
      <c r="F75" s="58"/>
      <c r="G75" s="55"/>
      <c r="H75" s="3" t="s">
        <v>220</v>
      </c>
      <c r="I75" s="56">
        <v>1950</v>
      </c>
      <c r="J75" s="57">
        <v>1950</v>
      </c>
      <c r="K75" s="19">
        <f t="shared" si="4"/>
        <v>1339812.0900000003</v>
      </c>
      <c r="L75" s="65">
        <f t="shared" si="3"/>
        <v>0</v>
      </c>
    </row>
    <row r="76" spans="1:12" x14ac:dyDescent="0.25">
      <c r="A76" s="3">
        <v>56</v>
      </c>
      <c r="B76" s="58">
        <v>44638</v>
      </c>
      <c r="C76" s="52" t="s">
        <v>205</v>
      </c>
      <c r="D76" s="53"/>
      <c r="E76" s="54"/>
      <c r="F76" s="58"/>
      <c r="G76" s="55"/>
      <c r="H76" s="3" t="s">
        <v>220</v>
      </c>
      <c r="I76" s="56">
        <v>2150</v>
      </c>
      <c r="J76" s="57">
        <v>2150</v>
      </c>
      <c r="K76" s="19">
        <f t="shared" si="4"/>
        <v>1339812.0900000003</v>
      </c>
      <c r="L76" s="65">
        <f t="shared" si="3"/>
        <v>0</v>
      </c>
    </row>
    <row r="77" spans="1:12" x14ac:dyDescent="0.25">
      <c r="A77" s="3">
        <v>57</v>
      </c>
      <c r="B77" s="58">
        <v>44638</v>
      </c>
      <c r="C77" s="52" t="s">
        <v>204</v>
      </c>
      <c r="D77" s="53"/>
      <c r="E77" s="54"/>
      <c r="F77" s="58"/>
      <c r="G77" s="55"/>
      <c r="H77" s="3" t="s">
        <v>220</v>
      </c>
      <c r="I77" s="56">
        <v>1950</v>
      </c>
      <c r="J77" s="57">
        <v>1950</v>
      </c>
      <c r="K77" s="19">
        <f t="shared" si="4"/>
        <v>1339812.0900000003</v>
      </c>
      <c r="L77" s="65">
        <f t="shared" si="3"/>
        <v>0</v>
      </c>
    </row>
    <row r="78" spans="1:12" x14ac:dyDescent="0.25">
      <c r="A78" s="3">
        <v>58</v>
      </c>
      <c r="B78" s="58">
        <v>44638</v>
      </c>
      <c r="C78" s="52" t="s">
        <v>206</v>
      </c>
      <c r="D78" s="53"/>
      <c r="E78" s="54"/>
      <c r="F78" s="58"/>
      <c r="G78" s="55"/>
      <c r="H78" s="3" t="s">
        <v>220</v>
      </c>
      <c r="I78" s="56">
        <v>2350</v>
      </c>
      <c r="J78" s="57">
        <v>2350</v>
      </c>
      <c r="K78" s="19">
        <f t="shared" si="4"/>
        <v>1339812.0900000003</v>
      </c>
      <c r="L78" s="65">
        <f t="shared" ref="L78:L204" si="5">J78-I78</f>
        <v>0</v>
      </c>
    </row>
    <row r="79" spans="1:12" x14ac:dyDescent="0.25">
      <c r="A79" s="3">
        <v>59</v>
      </c>
      <c r="B79" s="58">
        <v>44638</v>
      </c>
      <c r="C79" s="52" t="s">
        <v>207</v>
      </c>
      <c r="D79" s="53"/>
      <c r="E79" s="54"/>
      <c r="F79" s="58"/>
      <c r="G79" s="55"/>
      <c r="H79" s="3" t="s">
        <v>220</v>
      </c>
      <c r="I79" s="56">
        <v>5850</v>
      </c>
      <c r="J79" s="57">
        <f>1950+1950+1950</f>
        <v>5850</v>
      </c>
      <c r="K79" s="19">
        <f t="shared" si="4"/>
        <v>1339812.0900000003</v>
      </c>
      <c r="L79" s="65">
        <f t="shared" si="5"/>
        <v>0</v>
      </c>
    </row>
    <row r="80" spans="1:12" x14ac:dyDescent="0.25">
      <c r="A80" s="3">
        <v>60</v>
      </c>
      <c r="B80" s="58">
        <v>44638</v>
      </c>
      <c r="C80" s="52" t="s">
        <v>208</v>
      </c>
      <c r="D80" s="53"/>
      <c r="E80" s="54"/>
      <c r="F80" s="58"/>
      <c r="G80" s="55"/>
      <c r="H80" s="3" t="s">
        <v>220</v>
      </c>
      <c r="I80" s="56">
        <v>1950</v>
      </c>
      <c r="J80" s="57">
        <v>1950</v>
      </c>
      <c r="K80" s="19">
        <f t="shared" si="4"/>
        <v>1339812.0900000003</v>
      </c>
      <c r="L80" s="65">
        <f t="shared" si="5"/>
        <v>0</v>
      </c>
    </row>
    <row r="81" spans="1:12" x14ac:dyDescent="0.25">
      <c r="A81" s="3">
        <v>61</v>
      </c>
      <c r="B81" s="58">
        <v>44638</v>
      </c>
      <c r="C81" s="52" t="s">
        <v>200</v>
      </c>
      <c r="D81" s="53"/>
      <c r="E81" s="54"/>
      <c r="F81" s="58"/>
      <c r="G81" s="55"/>
      <c r="H81" s="3" t="s">
        <v>220</v>
      </c>
      <c r="I81" s="56">
        <v>1950</v>
      </c>
      <c r="J81" s="57">
        <v>1950</v>
      </c>
      <c r="K81" s="19">
        <f t="shared" si="4"/>
        <v>1339812.0900000003</v>
      </c>
      <c r="L81" s="65">
        <f t="shared" si="5"/>
        <v>0</v>
      </c>
    </row>
    <row r="82" spans="1:12" x14ac:dyDescent="0.25">
      <c r="A82" s="3">
        <v>62</v>
      </c>
      <c r="B82" s="58">
        <v>44638</v>
      </c>
      <c r="C82" s="52" t="s">
        <v>209</v>
      </c>
      <c r="D82" s="53"/>
      <c r="E82" s="54"/>
      <c r="F82" s="58"/>
      <c r="G82" s="55"/>
      <c r="H82" s="3" t="s">
        <v>220</v>
      </c>
      <c r="I82" s="56">
        <v>1950</v>
      </c>
      <c r="J82" s="57">
        <v>1950</v>
      </c>
      <c r="K82" s="19">
        <f t="shared" si="4"/>
        <v>1339812.0900000003</v>
      </c>
      <c r="L82" s="65">
        <f t="shared" si="5"/>
        <v>0</v>
      </c>
    </row>
    <row r="83" spans="1:12" x14ac:dyDescent="0.25">
      <c r="A83" s="3">
        <v>63</v>
      </c>
      <c r="B83" s="58">
        <v>44638</v>
      </c>
      <c r="C83" s="52" t="s">
        <v>210</v>
      </c>
      <c r="D83" s="53"/>
      <c r="E83" s="54"/>
      <c r="F83" s="58"/>
      <c r="G83" s="55"/>
      <c r="H83" s="3" t="s">
        <v>220</v>
      </c>
      <c r="I83" s="56">
        <v>2150</v>
      </c>
      <c r="J83" s="57">
        <v>2150</v>
      </c>
      <c r="K83" s="19">
        <f t="shared" si="4"/>
        <v>1339812.0900000003</v>
      </c>
      <c r="L83" s="65">
        <f t="shared" si="5"/>
        <v>0</v>
      </c>
    </row>
    <row r="84" spans="1:12" x14ac:dyDescent="0.25">
      <c r="A84" s="3">
        <v>64</v>
      </c>
      <c r="B84" s="58">
        <v>44638</v>
      </c>
      <c r="C84" s="52" t="s">
        <v>211</v>
      </c>
      <c r="D84" s="53"/>
      <c r="E84" s="54"/>
      <c r="F84" s="58"/>
      <c r="G84" s="55"/>
      <c r="H84" s="3" t="s">
        <v>220</v>
      </c>
      <c r="I84" s="56">
        <v>1950</v>
      </c>
      <c r="J84" s="57">
        <v>1950</v>
      </c>
      <c r="K84" s="19">
        <f t="shared" si="4"/>
        <v>1339812.0900000003</v>
      </c>
      <c r="L84" s="65">
        <f t="shared" si="5"/>
        <v>0</v>
      </c>
    </row>
    <row r="85" spans="1:12" x14ac:dyDescent="0.25">
      <c r="A85" s="3">
        <v>65</v>
      </c>
      <c r="B85" s="58">
        <v>44641</v>
      </c>
      <c r="C85" s="52" t="s">
        <v>213</v>
      </c>
      <c r="D85" s="53"/>
      <c r="E85" s="54"/>
      <c r="F85" s="58"/>
      <c r="G85" s="55"/>
      <c r="H85" s="3" t="s">
        <v>220</v>
      </c>
      <c r="I85" s="56">
        <v>1700</v>
      </c>
      <c r="J85" s="57">
        <v>1700</v>
      </c>
      <c r="K85" s="19">
        <f t="shared" si="4"/>
        <v>1339812.0900000003</v>
      </c>
      <c r="L85" s="65">
        <f t="shared" si="5"/>
        <v>0</v>
      </c>
    </row>
    <row r="86" spans="1:12" x14ac:dyDescent="0.25">
      <c r="A86" s="3">
        <v>66</v>
      </c>
      <c r="B86" s="58">
        <v>44641</v>
      </c>
      <c r="C86" s="58" t="s">
        <v>214</v>
      </c>
      <c r="D86" s="53"/>
      <c r="E86" s="54"/>
      <c r="F86" s="58"/>
      <c r="G86" s="55"/>
      <c r="H86" s="3" t="s">
        <v>220</v>
      </c>
      <c r="I86" s="56">
        <v>1700</v>
      </c>
      <c r="J86" s="57">
        <v>1700</v>
      </c>
      <c r="K86" s="19">
        <f t="shared" si="4"/>
        <v>1339812.0900000003</v>
      </c>
      <c r="L86" s="65">
        <f t="shared" si="5"/>
        <v>0</v>
      </c>
    </row>
    <row r="87" spans="1:12" x14ac:dyDescent="0.25">
      <c r="A87" s="3">
        <v>67</v>
      </c>
      <c r="B87" s="58">
        <v>44641</v>
      </c>
      <c r="C87" s="52" t="s">
        <v>215</v>
      </c>
      <c r="D87" s="53"/>
      <c r="E87" s="54"/>
      <c r="F87" s="58"/>
      <c r="G87" s="55"/>
      <c r="H87" s="3" t="s">
        <v>220</v>
      </c>
      <c r="I87" s="56">
        <v>3400</v>
      </c>
      <c r="J87" s="57">
        <v>3400</v>
      </c>
      <c r="K87" s="19">
        <f t="shared" si="4"/>
        <v>1339812.0900000003</v>
      </c>
      <c r="L87" s="65">
        <f t="shared" si="5"/>
        <v>0</v>
      </c>
    </row>
    <row r="88" spans="1:12" x14ac:dyDescent="0.25">
      <c r="A88" s="3">
        <v>68</v>
      </c>
      <c r="B88" s="58">
        <v>44641</v>
      </c>
      <c r="C88" s="52" t="s">
        <v>216</v>
      </c>
      <c r="D88" s="53"/>
      <c r="E88" s="54"/>
      <c r="F88" s="58"/>
      <c r="G88" s="55"/>
      <c r="H88" s="3" t="s">
        <v>220</v>
      </c>
      <c r="I88" s="56">
        <v>1700</v>
      </c>
      <c r="J88" s="57">
        <v>1700</v>
      </c>
      <c r="K88" s="19">
        <f t="shared" si="4"/>
        <v>1339812.0900000003</v>
      </c>
      <c r="L88" s="65">
        <f t="shared" si="5"/>
        <v>0</v>
      </c>
    </row>
    <row r="89" spans="1:12" x14ac:dyDescent="0.25">
      <c r="A89" s="3">
        <v>69</v>
      </c>
      <c r="B89" s="58">
        <v>44641</v>
      </c>
      <c r="C89" s="52" t="s">
        <v>217</v>
      </c>
      <c r="D89" s="53"/>
      <c r="E89" s="54"/>
      <c r="F89" s="58"/>
      <c r="G89" s="55"/>
      <c r="H89" s="3" t="s">
        <v>220</v>
      </c>
      <c r="I89" s="56">
        <v>1700</v>
      </c>
      <c r="J89" s="57">
        <v>1700</v>
      </c>
      <c r="K89" s="19">
        <f t="shared" si="4"/>
        <v>1339812.0900000003</v>
      </c>
      <c r="L89" s="65">
        <f t="shared" si="5"/>
        <v>0</v>
      </c>
    </row>
    <row r="90" spans="1:12" x14ac:dyDescent="0.25">
      <c r="A90" s="3">
        <v>70</v>
      </c>
      <c r="B90" s="58">
        <v>44641</v>
      </c>
      <c r="C90" s="52" t="s">
        <v>218</v>
      </c>
      <c r="D90" s="53"/>
      <c r="E90" s="54"/>
      <c r="F90" s="58"/>
      <c r="G90" s="55"/>
      <c r="H90" s="3" t="s">
        <v>220</v>
      </c>
      <c r="I90" s="56">
        <v>1700</v>
      </c>
      <c r="J90" s="57">
        <v>1700</v>
      </c>
      <c r="K90" s="19">
        <f t="shared" si="4"/>
        <v>1339812.0900000003</v>
      </c>
      <c r="L90" s="65">
        <f t="shared" si="5"/>
        <v>0</v>
      </c>
    </row>
    <row r="91" spans="1:12" x14ac:dyDescent="0.25">
      <c r="A91" s="3">
        <v>71</v>
      </c>
      <c r="B91" s="58">
        <v>44641</v>
      </c>
      <c r="C91" s="52" t="s">
        <v>219</v>
      </c>
      <c r="D91" s="53"/>
      <c r="E91" s="54"/>
      <c r="F91" s="58"/>
      <c r="G91" s="55"/>
      <c r="H91" s="3" t="s">
        <v>220</v>
      </c>
      <c r="I91" s="56">
        <v>1700</v>
      </c>
      <c r="J91" s="57">
        <v>1700</v>
      </c>
      <c r="K91" s="19">
        <f t="shared" si="4"/>
        <v>1339812.0900000003</v>
      </c>
      <c r="L91" s="65">
        <f t="shared" si="5"/>
        <v>0</v>
      </c>
    </row>
    <row r="92" spans="1:12" x14ac:dyDescent="0.25">
      <c r="A92" s="3">
        <v>72</v>
      </c>
      <c r="B92" s="58">
        <v>44641</v>
      </c>
      <c r="C92" s="52" t="s">
        <v>222</v>
      </c>
      <c r="D92" s="53"/>
      <c r="E92" s="54"/>
      <c r="F92" s="58"/>
      <c r="G92" s="55"/>
      <c r="H92" s="3" t="s">
        <v>221</v>
      </c>
      <c r="I92" s="56">
        <v>1950</v>
      </c>
      <c r="J92" s="57">
        <v>1950</v>
      </c>
      <c r="K92" s="19">
        <f t="shared" si="4"/>
        <v>1339812.0900000003</v>
      </c>
      <c r="L92" s="65">
        <f t="shared" si="5"/>
        <v>0</v>
      </c>
    </row>
    <row r="93" spans="1:12" x14ac:dyDescent="0.25">
      <c r="A93" s="3">
        <v>73</v>
      </c>
      <c r="B93" s="58">
        <v>44641</v>
      </c>
      <c r="C93" s="52" t="s">
        <v>209</v>
      </c>
      <c r="D93" s="53"/>
      <c r="E93" s="54"/>
      <c r="F93" s="58"/>
      <c r="G93" s="55"/>
      <c r="H93" s="3" t="s">
        <v>221</v>
      </c>
      <c r="I93" s="56">
        <v>1950</v>
      </c>
      <c r="J93" s="57">
        <v>1950</v>
      </c>
      <c r="K93" s="19">
        <f t="shared" si="4"/>
        <v>1339812.0900000003</v>
      </c>
      <c r="L93" s="65">
        <f t="shared" si="5"/>
        <v>0</v>
      </c>
    </row>
    <row r="94" spans="1:12" x14ac:dyDescent="0.25">
      <c r="A94" s="3">
        <v>74</v>
      </c>
      <c r="B94" s="58">
        <v>44641</v>
      </c>
      <c r="C94" s="52" t="s">
        <v>207</v>
      </c>
      <c r="D94" s="53"/>
      <c r="E94" s="54"/>
      <c r="F94" s="58"/>
      <c r="G94" s="55"/>
      <c r="H94" s="3" t="s">
        <v>221</v>
      </c>
      <c r="I94" s="56">
        <v>1950</v>
      </c>
      <c r="J94" s="57">
        <v>1950</v>
      </c>
      <c r="K94" s="19">
        <f t="shared" si="4"/>
        <v>1339812.0900000003</v>
      </c>
      <c r="L94" s="65">
        <f t="shared" si="5"/>
        <v>0</v>
      </c>
    </row>
    <row r="95" spans="1:12" x14ac:dyDescent="0.25">
      <c r="A95" s="3">
        <v>75</v>
      </c>
      <c r="B95" s="58">
        <v>44641</v>
      </c>
      <c r="C95" s="52" t="s">
        <v>223</v>
      </c>
      <c r="D95" s="53"/>
      <c r="E95" s="54"/>
      <c r="F95" s="58"/>
      <c r="G95" s="55"/>
      <c r="H95" s="3" t="s">
        <v>221</v>
      </c>
      <c r="I95" s="56">
        <v>1950</v>
      </c>
      <c r="J95" s="57">
        <v>1950</v>
      </c>
      <c r="K95" s="19">
        <f t="shared" si="4"/>
        <v>1339812.0900000003</v>
      </c>
      <c r="L95" s="65">
        <f t="shared" si="5"/>
        <v>0</v>
      </c>
    </row>
    <row r="96" spans="1:12" x14ac:dyDescent="0.25">
      <c r="A96" s="3">
        <v>76</v>
      </c>
      <c r="B96" s="58">
        <v>44641</v>
      </c>
      <c r="C96" s="52" t="s">
        <v>224</v>
      </c>
      <c r="D96" s="53"/>
      <c r="E96" s="54"/>
      <c r="F96" s="58"/>
      <c r="G96" s="55"/>
      <c r="H96" s="3" t="s">
        <v>221</v>
      </c>
      <c r="I96" s="56">
        <v>1950</v>
      </c>
      <c r="J96" s="57">
        <v>1950</v>
      </c>
      <c r="K96" s="19">
        <f t="shared" si="4"/>
        <v>1339812.0900000003</v>
      </c>
      <c r="L96" s="65">
        <f t="shared" si="5"/>
        <v>0</v>
      </c>
    </row>
    <row r="97" spans="1:12" x14ac:dyDescent="0.25">
      <c r="A97" s="3">
        <v>77</v>
      </c>
      <c r="B97" s="58">
        <v>44641</v>
      </c>
      <c r="C97" s="52" t="s">
        <v>225</v>
      </c>
      <c r="D97" s="53"/>
      <c r="E97" s="54"/>
      <c r="F97" s="58"/>
      <c r="G97" s="55"/>
      <c r="H97" s="3" t="s">
        <v>221</v>
      </c>
      <c r="I97" s="56">
        <v>1950</v>
      </c>
      <c r="J97" s="57">
        <v>1950</v>
      </c>
      <c r="K97" s="19">
        <f t="shared" si="4"/>
        <v>1339812.0900000003</v>
      </c>
      <c r="L97" s="65">
        <f t="shared" si="5"/>
        <v>0</v>
      </c>
    </row>
    <row r="98" spans="1:12" x14ac:dyDescent="0.25">
      <c r="A98" s="3">
        <v>78</v>
      </c>
      <c r="B98" s="58">
        <v>44641</v>
      </c>
      <c r="C98" s="52" t="s">
        <v>226</v>
      </c>
      <c r="D98" s="53"/>
      <c r="E98" s="54"/>
      <c r="F98" s="58"/>
      <c r="G98" s="55"/>
      <c r="H98" s="3" t="s">
        <v>221</v>
      </c>
      <c r="I98" s="56">
        <v>1950</v>
      </c>
      <c r="J98" s="57">
        <v>1950</v>
      </c>
      <c r="K98" s="19">
        <f t="shared" si="4"/>
        <v>1339812.0900000003</v>
      </c>
      <c r="L98" s="65">
        <f t="shared" si="5"/>
        <v>0</v>
      </c>
    </row>
    <row r="99" spans="1:12" x14ac:dyDescent="0.25">
      <c r="A99" s="3">
        <v>79</v>
      </c>
      <c r="B99" s="58">
        <v>44641</v>
      </c>
      <c r="C99" s="52" t="s">
        <v>206</v>
      </c>
      <c r="D99" s="53"/>
      <c r="E99" s="54"/>
      <c r="F99" s="58"/>
      <c r="G99" s="55"/>
      <c r="H99" s="3" t="s">
        <v>221</v>
      </c>
      <c r="I99" s="56">
        <v>2350</v>
      </c>
      <c r="J99" s="57">
        <v>2350</v>
      </c>
      <c r="K99" s="19">
        <f t="shared" si="4"/>
        <v>1339812.0900000003</v>
      </c>
      <c r="L99" s="65">
        <f t="shared" si="5"/>
        <v>0</v>
      </c>
    </row>
    <row r="100" spans="1:12" x14ac:dyDescent="0.25">
      <c r="A100" s="3">
        <v>80</v>
      </c>
      <c r="B100" s="58">
        <v>44641</v>
      </c>
      <c r="C100" s="52" t="s">
        <v>211</v>
      </c>
      <c r="D100" s="53"/>
      <c r="E100" s="54"/>
      <c r="F100" s="58"/>
      <c r="G100" s="55"/>
      <c r="H100" s="3" t="s">
        <v>221</v>
      </c>
      <c r="I100" s="56">
        <v>1950</v>
      </c>
      <c r="J100" s="57">
        <v>1950</v>
      </c>
      <c r="K100" s="19">
        <f t="shared" si="4"/>
        <v>1339812.0900000003</v>
      </c>
      <c r="L100" s="65">
        <f t="shared" si="5"/>
        <v>0</v>
      </c>
    </row>
    <row r="101" spans="1:12" x14ac:dyDescent="0.25">
      <c r="A101" s="3">
        <v>81</v>
      </c>
      <c r="B101" s="58">
        <v>44641</v>
      </c>
      <c r="C101" s="52" t="s">
        <v>204</v>
      </c>
      <c r="D101" s="53"/>
      <c r="E101" s="54"/>
      <c r="F101" s="58"/>
      <c r="G101" s="55"/>
      <c r="H101" s="3" t="s">
        <v>221</v>
      </c>
      <c r="I101" s="56">
        <v>1950</v>
      </c>
      <c r="J101" s="57">
        <v>1950</v>
      </c>
      <c r="K101" s="19">
        <f t="shared" si="4"/>
        <v>1339812.0900000003</v>
      </c>
      <c r="L101" s="65">
        <f t="shared" si="5"/>
        <v>0</v>
      </c>
    </row>
    <row r="102" spans="1:12" x14ac:dyDescent="0.25">
      <c r="A102" s="3">
        <v>82</v>
      </c>
      <c r="B102" s="58">
        <v>44641</v>
      </c>
      <c r="C102" s="52" t="s">
        <v>205</v>
      </c>
      <c r="D102" s="53"/>
      <c r="E102" s="54"/>
      <c r="F102" s="58"/>
      <c r="G102" s="55"/>
      <c r="H102" s="3" t="s">
        <v>221</v>
      </c>
      <c r="I102" s="56">
        <v>2150</v>
      </c>
      <c r="J102" s="57">
        <v>2150</v>
      </c>
      <c r="K102" s="19">
        <f t="shared" si="4"/>
        <v>1339812.0900000003</v>
      </c>
      <c r="L102" s="65">
        <f t="shared" si="5"/>
        <v>0</v>
      </c>
    </row>
    <row r="103" spans="1:12" x14ac:dyDescent="0.25">
      <c r="A103" s="3">
        <v>83</v>
      </c>
      <c r="B103" s="58">
        <v>44641</v>
      </c>
      <c r="C103" s="52" t="s">
        <v>202</v>
      </c>
      <c r="D103" s="53"/>
      <c r="E103" s="54"/>
      <c r="F103" s="58"/>
      <c r="G103" s="55"/>
      <c r="H103" s="3" t="s">
        <v>221</v>
      </c>
      <c r="I103" s="56">
        <v>1950</v>
      </c>
      <c r="J103" s="57">
        <v>1950</v>
      </c>
      <c r="K103" s="19">
        <f t="shared" ref="K103:K167" si="6">K102+J103-I103</f>
        <v>1339812.0900000003</v>
      </c>
      <c r="L103" s="65">
        <f t="shared" si="5"/>
        <v>0</v>
      </c>
    </row>
    <row r="104" spans="1:12" x14ac:dyDescent="0.25">
      <c r="A104" s="3">
        <v>84</v>
      </c>
      <c r="B104" s="58">
        <v>44643</v>
      </c>
      <c r="C104" s="52" t="s">
        <v>227</v>
      </c>
      <c r="D104" s="53"/>
      <c r="E104" s="54"/>
      <c r="F104" s="58"/>
      <c r="G104" s="55"/>
      <c r="H104" s="3" t="s">
        <v>221</v>
      </c>
      <c r="I104" s="56">
        <v>1700</v>
      </c>
      <c r="J104" s="57">
        <v>1700</v>
      </c>
      <c r="K104" s="19">
        <f t="shared" si="6"/>
        <v>1339812.0900000003</v>
      </c>
      <c r="L104" s="65">
        <f t="shared" si="5"/>
        <v>0</v>
      </c>
    </row>
    <row r="105" spans="1:12" x14ac:dyDescent="0.25">
      <c r="A105" s="3">
        <v>85</v>
      </c>
      <c r="B105" s="58">
        <v>44643</v>
      </c>
      <c r="C105" s="52" t="s">
        <v>214</v>
      </c>
      <c r="D105" s="53"/>
      <c r="E105" s="54"/>
      <c r="F105" s="58"/>
      <c r="G105" s="55"/>
      <c r="H105" s="3" t="s">
        <v>221</v>
      </c>
      <c r="I105" s="56">
        <v>1700</v>
      </c>
      <c r="J105" s="57">
        <v>1700</v>
      </c>
      <c r="K105" s="19">
        <f t="shared" si="6"/>
        <v>1339812.0900000003</v>
      </c>
      <c r="L105" s="65">
        <f t="shared" si="5"/>
        <v>0</v>
      </c>
    </row>
    <row r="106" spans="1:12" x14ac:dyDescent="0.25">
      <c r="A106" s="3">
        <v>86</v>
      </c>
      <c r="B106" s="58">
        <v>44643</v>
      </c>
      <c r="C106" s="52" t="s">
        <v>228</v>
      </c>
      <c r="D106" s="53"/>
      <c r="E106" s="54"/>
      <c r="F106" s="58"/>
      <c r="G106" s="55"/>
      <c r="H106" s="3" t="s">
        <v>221</v>
      </c>
      <c r="I106" s="56">
        <v>1700</v>
      </c>
      <c r="J106" s="57">
        <v>1700</v>
      </c>
      <c r="K106" s="19">
        <f t="shared" si="6"/>
        <v>1339812.0900000003</v>
      </c>
      <c r="L106" s="65">
        <f t="shared" si="5"/>
        <v>0</v>
      </c>
    </row>
    <row r="107" spans="1:12" x14ac:dyDescent="0.25">
      <c r="A107" s="3">
        <v>87</v>
      </c>
      <c r="B107" s="58">
        <v>44643</v>
      </c>
      <c r="C107" s="52" t="s">
        <v>229</v>
      </c>
      <c r="D107" s="53"/>
      <c r="E107" s="54"/>
      <c r="F107" s="58"/>
      <c r="G107" s="55"/>
      <c r="H107" s="3" t="s">
        <v>221</v>
      </c>
      <c r="I107" s="56">
        <v>1700</v>
      </c>
      <c r="J107" s="57">
        <v>1700</v>
      </c>
      <c r="K107" s="19">
        <f t="shared" si="6"/>
        <v>1339812.0900000003</v>
      </c>
      <c r="L107" s="65">
        <f t="shared" si="5"/>
        <v>0</v>
      </c>
    </row>
    <row r="108" spans="1:12" x14ac:dyDescent="0.25">
      <c r="A108" s="3">
        <v>88</v>
      </c>
      <c r="B108" s="58">
        <v>44643</v>
      </c>
      <c r="C108" s="52" t="s">
        <v>230</v>
      </c>
      <c r="D108" s="53"/>
      <c r="E108" s="54"/>
      <c r="F108" s="58"/>
      <c r="G108" s="55"/>
      <c r="H108" s="3" t="s">
        <v>221</v>
      </c>
      <c r="I108" s="56">
        <v>1700</v>
      </c>
      <c r="J108" s="57">
        <v>1700</v>
      </c>
      <c r="K108" s="19">
        <f t="shared" si="6"/>
        <v>1339812.0900000003</v>
      </c>
      <c r="L108" s="65">
        <f t="shared" si="5"/>
        <v>0</v>
      </c>
    </row>
    <row r="109" spans="1:12" x14ac:dyDescent="0.25">
      <c r="A109" s="3">
        <v>89</v>
      </c>
      <c r="B109" s="58">
        <v>44643</v>
      </c>
      <c r="C109" s="52" t="s">
        <v>216</v>
      </c>
      <c r="D109" s="53"/>
      <c r="E109" s="54"/>
      <c r="F109" s="58"/>
      <c r="G109" s="55"/>
      <c r="H109" s="3" t="s">
        <v>221</v>
      </c>
      <c r="I109" s="56">
        <v>1700</v>
      </c>
      <c r="J109" s="57">
        <v>1700</v>
      </c>
      <c r="K109" s="19">
        <f t="shared" si="6"/>
        <v>1339812.0900000003</v>
      </c>
      <c r="L109" s="65">
        <f t="shared" si="5"/>
        <v>0</v>
      </c>
    </row>
    <row r="110" spans="1:12" x14ac:dyDescent="0.25">
      <c r="A110" s="3">
        <v>90</v>
      </c>
      <c r="B110" s="58">
        <v>44649</v>
      </c>
      <c r="C110" s="52" t="s">
        <v>260</v>
      </c>
      <c r="D110" s="53"/>
      <c r="E110" s="54"/>
      <c r="F110" s="58"/>
      <c r="G110" s="55"/>
      <c r="H110" s="3" t="s">
        <v>259</v>
      </c>
      <c r="I110" s="56">
        <v>1700</v>
      </c>
      <c r="J110" s="57">
        <v>1700</v>
      </c>
      <c r="K110" s="19">
        <f t="shared" si="6"/>
        <v>1339812.0900000003</v>
      </c>
      <c r="L110" s="65">
        <f t="shared" si="5"/>
        <v>0</v>
      </c>
    </row>
    <row r="111" spans="1:12" x14ac:dyDescent="0.25">
      <c r="A111" s="3">
        <v>91</v>
      </c>
      <c r="B111" s="58">
        <v>44649</v>
      </c>
      <c r="C111" s="52" t="s">
        <v>217</v>
      </c>
      <c r="D111" s="53"/>
      <c r="E111" s="54"/>
      <c r="F111" s="58"/>
      <c r="G111" s="55"/>
      <c r="H111" s="3" t="s">
        <v>259</v>
      </c>
      <c r="I111" s="56">
        <v>3400</v>
      </c>
      <c r="J111" s="57">
        <v>3400</v>
      </c>
      <c r="K111" s="19">
        <f t="shared" si="6"/>
        <v>1339812.0900000003</v>
      </c>
      <c r="L111" s="65">
        <f t="shared" si="5"/>
        <v>0</v>
      </c>
    </row>
    <row r="112" spans="1:12" x14ac:dyDescent="0.25">
      <c r="A112" s="3">
        <v>92</v>
      </c>
      <c r="B112" s="58">
        <v>44649</v>
      </c>
      <c r="C112" s="52" t="s">
        <v>218</v>
      </c>
      <c r="D112" s="53"/>
      <c r="E112" s="54"/>
      <c r="F112" s="58"/>
      <c r="G112" s="55"/>
      <c r="H112" s="3" t="s">
        <v>259</v>
      </c>
      <c r="I112" s="56">
        <v>1700</v>
      </c>
      <c r="J112" s="57">
        <v>1700</v>
      </c>
      <c r="K112" s="19">
        <f t="shared" si="6"/>
        <v>1339812.0900000003</v>
      </c>
      <c r="L112" s="65">
        <f t="shared" si="5"/>
        <v>0</v>
      </c>
    </row>
    <row r="113" spans="1:12" x14ac:dyDescent="0.25">
      <c r="A113" s="3">
        <v>93</v>
      </c>
      <c r="B113" s="58">
        <v>44649</v>
      </c>
      <c r="C113" s="52" t="s">
        <v>214</v>
      </c>
      <c r="D113" s="53"/>
      <c r="E113" s="54"/>
      <c r="F113" s="58"/>
      <c r="G113" s="55"/>
      <c r="H113" s="3" t="s">
        <v>259</v>
      </c>
      <c r="I113" s="56">
        <v>1700</v>
      </c>
      <c r="J113" s="57">
        <v>1700</v>
      </c>
      <c r="K113" s="19">
        <f t="shared" si="6"/>
        <v>1339812.0900000003</v>
      </c>
      <c r="L113" s="65">
        <f t="shared" si="5"/>
        <v>0</v>
      </c>
    </row>
    <row r="114" spans="1:12" x14ac:dyDescent="0.25">
      <c r="A114" s="3">
        <v>94</v>
      </c>
      <c r="B114" s="58">
        <v>44649</v>
      </c>
      <c r="C114" s="52" t="s">
        <v>219</v>
      </c>
      <c r="D114" s="53"/>
      <c r="E114" s="54"/>
      <c r="F114" s="58"/>
      <c r="G114" s="55"/>
      <c r="H114" s="3" t="s">
        <v>259</v>
      </c>
      <c r="I114" s="56">
        <v>1700</v>
      </c>
      <c r="J114" s="57">
        <v>1700</v>
      </c>
      <c r="K114" s="19">
        <f t="shared" si="6"/>
        <v>1339812.0900000003</v>
      </c>
      <c r="L114" s="65">
        <f t="shared" si="5"/>
        <v>0</v>
      </c>
    </row>
    <row r="115" spans="1:12" x14ac:dyDescent="0.25">
      <c r="A115" s="3">
        <v>95</v>
      </c>
      <c r="B115" s="58">
        <v>44649</v>
      </c>
      <c r="C115" s="52" t="s">
        <v>216</v>
      </c>
      <c r="D115" s="53"/>
      <c r="E115" s="54"/>
      <c r="F115" s="58"/>
      <c r="G115" s="55"/>
      <c r="H115" s="3" t="s">
        <v>259</v>
      </c>
      <c r="I115" s="56">
        <v>1700</v>
      </c>
      <c r="J115" s="57">
        <v>1700</v>
      </c>
      <c r="K115" s="19">
        <f t="shared" si="6"/>
        <v>1339812.0900000003</v>
      </c>
      <c r="L115" s="65">
        <f t="shared" si="5"/>
        <v>0</v>
      </c>
    </row>
    <row r="116" spans="1:12" x14ac:dyDescent="0.25">
      <c r="A116" s="3">
        <v>96</v>
      </c>
      <c r="B116" s="58">
        <v>44649</v>
      </c>
      <c r="C116" s="52" t="s">
        <v>200</v>
      </c>
      <c r="D116" s="53"/>
      <c r="E116" s="54"/>
      <c r="F116" s="58"/>
      <c r="G116" s="55"/>
      <c r="H116" s="3" t="s">
        <v>259</v>
      </c>
      <c r="I116" s="56">
        <v>1950</v>
      </c>
      <c r="J116" s="57">
        <v>1950</v>
      </c>
      <c r="K116" s="19">
        <f t="shared" si="6"/>
        <v>1339812.0900000003</v>
      </c>
      <c r="L116" s="65">
        <f t="shared" si="5"/>
        <v>0</v>
      </c>
    </row>
    <row r="117" spans="1:12" x14ac:dyDescent="0.25">
      <c r="A117" s="3">
        <v>97</v>
      </c>
      <c r="B117" s="58">
        <v>44649</v>
      </c>
      <c r="C117" s="52" t="s">
        <v>225</v>
      </c>
      <c r="D117" s="53"/>
      <c r="E117" s="54"/>
      <c r="F117" s="58"/>
      <c r="G117" s="55"/>
      <c r="H117" s="3" t="s">
        <v>259</v>
      </c>
      <c r="I117" s="56">
        <v>1950</v>
      </c>
      <c r="J117" s="57">
        <v>1950</v>
      </c>
      <c r="K117" s="19">
        <f t="shared" si="6"/>
        <v>1339812.0900000003</v>
      </c>
      <c r="L117" s="65">
        <f t="shared" si="5"/>
        <v>0</v>
      </c>
    </row>
    <row r="118" spans="1:12" x14ac:dyDescent="0.25">
      <c r="A118" s="3">
        <v>98</v>
      </c>
      <c r="B118" s="58">
        <v>44649</v>
      </c>
      <c r="C118" s="52" t="s">
        <v>226</v>
      </c>
      <c r="D118" s="53"/>
      <c r="E118" s="54"/>
      <c r="F118" s="58"/>
      <c r="G118" s="55"/>
      <c r="H118" s="3" t="s">
        <v>259</v>
      </c>
      <c r="I118" s="56">
        <v>1950</v>
      </c>
      <c r="J118" s="57">
        <v>1950</v>
      </c>
      <c r="K118" s="19">
        <f t="shared" si="6"/>
        <v>1339812.0900000003</v>
      </c>
      <c r="L118" s="65">
        <f t="shared" si="5"/>
        <v>0</v>
      </c>
    </row>
    <row r="119" spans="1:12" x14ac:dyDescent="0.25">
      <c r="A119" s="3">
        <v>99</v>
      </c>
      <c r="B119" s="58">
        <v>44649</v>
      </c>
      <c r="C119" s="52" t="s">
        <v>212</v>
      </c>
      <c r="D119" s="53"/>
      <c r="E119" s="54"/>
      <c r="F119" s="58"/>
      <c r="G119" s="55"/>
      <c r="H119" s="3" t="s">
        <v>259</v>
      </c>
      <c r="I119" s="56">
        <v>1950</v>
      </c>
      <c r="J119" s="57">
        <v>1950</v>
      </c>
      <c r="K119" s="19">
        <f t="shared" si="6"/>
        <v>1339812.0900000003</v>
      </c>
      <c r="L119" s="65">
        <f t="shared" si="5"/>
        <v>0</v>
      </c>
    </row>
    <row r="120" spans="1:12" x14ac:dyDescent="0.25">
      <c r="A120" s="3">
        <v>100</v>
      </c>
      <c r="B120" s="58">
        <v>44649</v>
      </c>
      <c r="C120" s="52" t="s">
        <v>199</v>
      </c>
      <c r="D120" s="53"/>
      <c r="E120" s="54"/>
      <c r="F120" s="58"/>
      <c r="G120" s="55"/>
      <c r="H120" s="3" t="s">
        <v>259</v>
      </c>
      <c r="I120" s="56">
        <v>3900</v>
      </c>
      <c r="J120" s="57">
        <v>3900</v>
      </c>
      <c r="K120" s="19">
        <f t="shared" si="6"/>
        <v>1339812.0900000003</v>
      </c>
      <c r="L120" s="65">
        <f t="shared" si="5"/>
        <v>0</v>
      </c>
    </row>
    <row r="121" spans="1:12" x14ac:dyDescent="0.25">
      <c r="A121" s="3">
        <v>101</v>
      </c>
      <c r="B121" s="58">
        <v>44649</v>
      </c>
      <c r="C121" s="52" t="s">
        <v>204</v>
      </c>
      <c r="D121" s="53"/>
      <c r="E121" s="54"/>
      <c r="F121" s="58"/>
      <c r="G121" s="55"/>
      <c r="H121" s="3" t="s">
        <v>259</v>
      </c>
      <c r="I121" s="56">
        <v>1950</v>
      </c>
      <c r="J121" s="57">
        <v>1950</v>
      </c>
      <c r="K121" s="19">
        <f t="shared" si="6"/>
        <v>1339812.0900000003</v>
      </c>
      <c r="L121" s="65">
        <f t="shared" si="5"/>
        <v>0</v>
      </c>
    </row>
    <row r="122" spans="1:12" x14ac:dyDescent="0.25">
      <c r="A122" s="3">
        <v>102</v>
      </c>
      <c r="B122" s="58">
        <v>44649</v>
      </c>
      <c r="C122" s="52" t="s">
        <v>261</v>
      </c>
      <c r="D122" s="53"/>
      <c r="E122" s="54"/>
      <c r="F122" s="58"/>
      <c r="G122" s="55"/>
      <c r="H122" s="3" t="s">
        <v>259</v>
      </c>
      <c r="I122" s="56">
        <v>1950</v>
      </c>
      <c r="J122" s="57">
        <v>1950</v>
      </c>
      <c r="K122" s="19">
        <f t="shared" si="6"/>
        <v>1339812.0900000003</v>
      </c>
      <c r="L122" s="65">
        <f t="shared" si="5"/>
        <v>0</v>
      </c>
    </row>
    <row r="123" spans="1:12" x14ac:dyDescent="0.25">
      <c r="A123" s="3">
        <v>103</v>
      </c>
      <c r="B123" s="58">
        <v>44649</v>
      </c>
      <c r="C123" s="52" t="s">
        <v>203</v>
      </c>
      <c r="D123" s="53"/>
      <c r="E123" s="54"/>
      <c r="F123" s="58"/>
      <c r="G123" s="55"/>
      <c r="H123" s="3" t="s">
        <v>259</v>
      </c>
      <c r="I123" s="56">
        <v>1950</v>
      </c>
      <c r="J123" s="57">
        <v>1950</v>
      </c>
      <c r="K123" s="19">
        <f t="shared" si="6"/>
        <v>1339812.0900000003</v>
      </c>
      <c r="L123" s="65">
        <f t="shared" si="5"/>
        <v>0</v>
      </c>
    </row>
    <row r="124" spans="1:12" x14ac:dyDescent="0.25">
      <c r="A124" s="3">
        <v>104</v>
      </c>
      <c r="B124" s="58">
        <v>44649</v>
      </c>
      <c r="C124" s="52" t="s">
        <v>223</v>
      </c>
      <c r="D124" s="53"/>
      <c r="E124" s="54"/>
      <c r="F124" s="58"/>
      <c r="G124" s="55"/>
      <c r="H124" s="3" t="s">
        <v>259</v>
      </c>
      <c r="I124" s="56">
        <v>1950</v>
      </c>
      <c r="J124" s="57">
        <v>1950</v>
      </c>
      <c r="K124" s="19">
        <f t="shared" si="6"/>
        <v>1339812.0900000003</v>
      </c>
      <c r="L124" s="65">
        <f t="shared" si="5"/>
        <v>0</v>
      </c>
    </row>
    <row r="125" spans="1:12" x14ac:dyDescent="0.25">
      <c r="A125" s="3">
        <v>105</v>
      </c>
      <c r="B125" s="58">
        <v>44649</v>
      </c>
      <c r="C125" s="52" t="s">
        <v>262</v>
      </c>
      <c r="D125" s="53"/>
      <c r="E125" s="54"/>
      <c r="F125" s="58"/>
      <c r="G125" s="55"/>
      <c r="H125" s="3" t="s">
        <v>259</v>
      </c>
      <c r="I125" s="56">
        <v>1950</v>
      </c>
      <c r="J125" s="57">
        <v>1950</v>
      </c>
      <c r="K125" s="19">
        <f t="shared" si="6"/>
        <v>1339812.0900000003</v>
      </c>
      <c r="L125" s="65">
        <f t="shared" si="5"/>
        <v>0</v>
      </c>
    </row>
    <row r="126" spans="1:12" x14ac:dyDescent="0.25">
      <c r="A126" s="3">
        <v>106</v>
      </c>
      <c r="B126" s="58">
        <v>44649</v>
      </c>
      <c r="C126" s="52" t="s">
        <v>224</v>
      </c>
      <c r="D126" s="53"/>
      <c r="E126" s="54"/>
      <c r="F126" s="58"/>
      <c r="G126" s="55"/>
      <c r="H126" s="3" t="s">
        <v>259</v>
      </c>
      <c r="I126" s="56">
        <v>1950</v>
      </c>
      <c r="J126" s="57">
        <v>1950</v>
      </c>
      <c r="K126" s="19">
        <f t="shared" si="6"/>
        <v>1339812.0900000003</v>
      </c>
      <c r="L126" s="65">
        <f t="shared" si="5"/>
        <v>0</v>
      </c>
    </row>
    <row r="127" spans="1:12" x14ac:dyDescent="0.25">
      <c r="A127" s="3">
        <v>107</v>
      </c>
      <c r="B127" s="58">
        <v>44649</v>
      </c>
      <c r="C127" s="52" t="s">
        <v>211</v>
      </c>
      <c r="D127" s="53"/>
      <c r="E127" s="54"/>
      <c r="F127" s="58"/>
      <c r="G127" s="55"/>
      <c r="H127" s="3" t="s">
        <v>259</v>
      </c>
      <c r="I127" s="56">
        <v>1950</v>
      </c>
      <c r="J127" s="57">
        <v>1950</v>
      </c>
      <c r="K127" s="19">
        <f t="shared" si="6"/>
        <v>1339812.0900000003</v>
      </c>
      <c r="L127" s="65">
        <f t="shared" si="5"/>
        <v>0</v>
      </c>
    </row>
    <row r="128" spans="1:12" x14ac:dyDescent="0.25">
      <c r="A128" s="3">
        <v>108</v>
      </c>
      <c r="B128" s="58">
        <v>44649</v>
      </c>
      <c r="C128" s="52" t="s">
        <v>210</v>
      </c>
      <c r="D128" s="53"/>
      <c r="E128" s="54"/>
      <c r="F128" s="58"/>
      <c r="G128" s="55"/>
      <c r="H128" s="3" t="s">
        <v>259</v>
      </c>
      <c r="I128" s="56">
        <v>2150</v>
      </c>
      <c r="J128" s="57">
        <v>2150</v>
      </c>
      <c r="K128" s="19">
        <f t="shared" si="6"/>
        <v>1339812.0900000003</v>
      </c>
      <c r="L128" s="65">
        <f t="shared" si="5"/>
        <v>0</v>
      </c>
    </row>
    <row r="129" spans="1:12" x14ac:dyDescent="0.25">
      <c r="A129" s="3">
        <v>109</v>
      </c>
      <c r="B129" s="58">
        <v>44649</v>
      </c>
      <c r="C129" s="52" t="s">
        <v>213</v>
      </c>
      <c r="D129" s="53"/>
      <c r="E129" s="54"/>
      <c r="F129" s="58"/>
      <c r="G129" s="55"/>
      <c r="H129" s="3" t="s">
        <v>312</v>
      </c>
      <c r="I129" s="56">
        <v>3400</v>
      </c>
      <c r="J129" s="57">
        <v>3400</v>
      </c>
      <c r="K129" s="19">
        <f t="shared" si="6"/>
        <v>1339812.0900000003</v>
      </c>
      <c r="L129" s="65">
        <f t="shared" si="5"/>
        <v>0</v>
      </c>
    </row>
    <row r="130" spans="1:12" x14ac:dyDescent="0.25">
      <c r="A130" s="3">
        <v>110</v>
      </c>
      <c r="B130" s="58">
        <v>44649</v>
      </c>
      <c r="C130" s="52" t="s">
        <v>214</v>
      </c>
      <c r="D130" s="53"/>
      <c r="E130" s="54"/>
      <c r="F130" s="58"/>
      <c r="G130" s="55"/>
      <c r="H130" s="3" t="s">
        <v>312</v>
      </c>
      <c r="I130" s="56">
        <v>3400</v>
      </c>
      <c r="J130" s="57">
        <v>3400</v>
      </c>
      <c r="K130" s="19">
        <f t="shared" si="6"/>
        <v>1339812.0900000003</v>
      </c>
      <c r="L130" s="65">
        <f t="shared" si="5"/>
        <v>0</v>
      </c>
    </row>
    <row r="131" spans="1:12" x14ac:dyDescent="0.25">
      <c r="A131" s="3">
        <v>111</v>
      </c>
      <c r="B131" s="58">
        <v>44649</v>
      </c>
      <c r="C131" s="52" t="s">
        <v>215</v>
      </c>
      <c r="D131" s="53"/>
      <c r="E131" s="54"/>
      <c r="F131" s="58"/>
      <c r="G131" s="55"/>
      <c r="H131" s="3" t="s">
        <v>312</v>
      </c>
      <c r="I131" s="56">
        <v>3400</v>
      </c>
      <c r="J131" s="57">
        <v>3400</v>
      </c>
      <c r="K131" s="19">
        <f t="shared" si="6"/>
        <v>1339812.0900000003</v>
      </c>
      <c r="L131" s="65">
        <f t="shared" si="5"/>
        <v>0</v>
      </c>
    </row>
    <row r="132" spans="1:12" x14ac:dyDescent="0.25">
      <c r="A132" s="3">
        <v>112</v>
      </c>
      <c r="B132" s="58">
        <v>44649</v>
      </c>
      <c r="C132" s="52" t="s">
        <v>230</v>
      </c>
      <c r="D132" s="53"/>
      <c r="E132" s="54"/>
      <c r="F132" s="58"/>
      <c r="G132" s="55"/>
      <c r="H132" s="3" t="s">
        <v>312</v>
      </c>
      <c r="I132" s="56">
        <v>1700</v>
      </c>
      <c r="J132" s="57">
        <v>1700</v>
      </c>
      <c r="K132" s="19">
        <f t="shared" si="6"/>
        <v>1339812.0900000003</v>
      </c>
      <c r="L132" s="65">
        <f t="shared" si="5"/>
        <v>0</v>
      </c>
    </row>
    <row r="133" spans="1:12" x14ac:dyDescent="0.25">
      <c r="A133" s="3">
        <v>113</v>
      </c>
      <c r="B133" s="58">
        <v>44649</v>
      </c>
      <c r="C133" s="52" t="s">
        <v>263</v>
      </c>
      <c r="D133" s="53"/>
      <c r="E133" s="54"/>
      <c r="F133" s="58"/>
      <c r="G133" s="55"/>
      <c r="H133" s="3" t="s">
        <v>312</v>
      </c>
      <c r="I133" s="56">
        <v>1700</v>
      </c>
      <c r="J133" s="57">
        <v>1700</v>
      </c>
      <c r="K133" s="19">
        <f t="shared" si="6"/>
        <v>1339812.0900000003</v>
      </c>
      <c r="L133" s="65">
        <f t="shared" si="5"/>
        <v>0</v>
      </c>
    </row>
    <row r="134" spans="1:12" x14ac:dyDescent="0.25">
      <c r="A134" s="3">
        <v>114</v>
      </c>
      <c r="B134" s="58">
        <v>44649</v>
      </c>
      <c r="C134" s="52" t="s">
        <v>226</v>
      </c>
      <c r="D134" s="53"/>
      <c r="E134" s="54"/>
      <c r="F134" s="58"/>
      <c r="G134" s="55"/>
      <c r="H134" s="3" t="s">
        <v>312</v>
      </c>
      <c r="I134" s="56">
        <v>1950</v>
      </c>
      <c r="J134" s="57">
        <v>1950</v>
      </c>
      <c r="K134" s="19">
        <f t="shared" si="6"/>
        <v>1339812.0900000003</v>
      </c>
      <c r="L134" s="65">
        <f t="shared" si="5"/>
        <v>0</v>
      </c>
    </row>
    <row r="135" spans="1:12" x14ac:dyDescent="0.25">
      <c r="A135" s="3">
        <v>115</v>
      </c>
      <c r="B135" s="58">
        <v>44649</v>
      </c>
      <c r="C135" s="52" t="s">
        <v>261</v>
      </c>
      <c r="D135" s="53"/>
      <c r="E135" s="54"/>
      <c r="F135" s="58"/>
      <c r="G135" s="55"/>
      <c r="H135" s="3" t="s">
        <v>312</v>
      </c>
      <c r="I135" s="56">
        <v>3900</v>
      </c>
      <c r="J135" s="57">
        <v>3900</v>
      </c>
      <c r="K135" s="19">
        <f t="shared" si="6"/>
        <v>1339812.0900000003</v>
      </c>
      <c r="L135" s="65">
        <f t="shared" si="5"/>
        <v>0</v>
      </c>
    </row>
    <row r="136" spans="1:12" x14ac:dyDescent="0.25">
      <c r="A136" s="3">
        <v>116</v>
      </c>
      <c r="B136" s="58">
        <v>44649</v>
      </c>
      <c r="C136" s="52" t="s">
        <v>225</v>
      </c>
      <c r="D136" s="53"/>
      <c r="E136" s="54"/>
      <c r="F136" s="58"/>
      <c r="G136" s="55"/>
      <c r="H136" s="3" t="s">
        <v>312</v>
      </c>
      <c r="I136" s="56">
        <v>3900</v>
      </c>
      <c r="J136" s="57">
        <v>3900</v>
      </c>
      <c r="K136" s="19">
        <f t="shared" si="6"/>
        <v>1339812.0900000003</v>
      </c>
      <c r="L136" s="65">
        <f t="shared" si="5"/>
        <v>0</v>
      </c>
    </row>
    <row r="137" spans="1:12" x14ac:dyDescent="0.25">
      <c r="A137" s="3">
        <v>117</v>
      </c>
      <c r="B137" s="58">
        <v>44649</v>
      </c>
      <c r="C137" s="52" t="s">
        <v>262</v>
      </c>
      <c r="D137" s="53"/>
      <c r="E137" s="54"/>
      <c r="F137" s="58"/>
      <c r="G137" s="55"/>
      <c r="H137" s="3" t="s">
        <v>312</v>
      </c>
      <c r="I137" s="56">
        <v>3900</v>
      </c>
      <c r="J137" s="57">
        <v>3900</v>
      </c>
      <c r="K137" s="19">
        <f t="shared" si="6"/>
        <v>1339812.0900000003</v>
      </c>
      <c r="L137" s="65">
        <f t="shared" si="5"/>
        <v>0</v>
      </c>
    </row>
    <row r="138" spans="1:12" x14ac:dyDescent="0.25">
      <c r="A138" s="3">
        <v>118</v>
      </c>
      <c r="B138" s="58">
        <v>44649</v>
      </c>
      <c r="C138" s="52" t="s">
        <v>211</v>
      </c>
      <c r="D138" s="53"/>
      <c r="E138" s="54"/>
      <c r="F138" s="58"/>
      <c r="G138" s="55"/>
      <c r="H138" s="3" t="s">
        <v>312</v>
      </c>
      <c r="I138" s="56">
        <v>1950</v>
      </c>
      <c r="J138" s="57">
        <v>1950</v>
      </c>
      <c r="K138" s="19">
        <f t="shared" si="6"/>
        <v>1339812.0900000003</v>
      </c>
      <c r="L138" s="65">
        <f t="shared" si="5"/>
        <v>0</v>
      </c>
    </row>
    <row r="139" spans="1:12" x14ac:dyDescent="0.25">
      <c r="A139" s="3">
        <v>119</v>
      </c>
      <c r="B139" s="58">
        <v>44649</v>
      </c>
      <c r="C139" s="52" t="s">
        <v>222</v>
      </c>
      <c r="D139" s="53"/>
      <c r="E139" s="54"/>
      <c r="F139" s="58"/>
      <c r="G139" s="55"/>
      <c r="H139" s="3" t="s">
        <v>312</v>
      </c>
      <c r="I139" s="56">
        <v>3900</v>
      </c>
      <c r="J139" s="57">
        <v>3900</v>
      </c>
      <c r="K139" s="19">
        <f t="shared" si="6"/>
        <v>1339812.0900000003</v>
      </c>
      <c r="L139" s="65">
        <f t="shared" si="5"/>
        <v>0</v>
      </c>
    </row>
    <row r="140" spans="1:12" x14ac:dyDescent="0.25">
      <c r="A140" s="3">
        <v>120</v>
      </c>
      <c r="B140" s="58">
        <v>44649</v>
      </c>
      <c r="C140" s="52" t="s">
        <v>203</v>
      </c>
      <c r="D140" s="53"/>
      <c r="E140" s="54"/>
      <c r="F140" s="58"/>
      <c r="G140" s="55"/>
      <c r="H140" s="3" t="s">
        <v>312</v>
      </c>
      <c r="I140" s="56">
        <v>1950</v>
      </c>
      <c r="J140" s="57">
        <v>1950</v>
      </c>
      <c r="K140" s="19">
        <f t="shared" si="6"/>
        <v>1339812.0900000003</v>
      </c>
      <c r="L140" s="65">
        <f t="shared" si="5"/>
        <v>0</v>
      </c>
    </row>
    <row r="141" spans="1:12" x14ac:dyDescent="0.25">
      <c r="A141" s="3">
        <v>121</v>
      </c>
      <c r="B141" s="58">
        <v>44649</v>
      </c>
      <c r="C141" s="52" t="s">
        <v>208</v>
      </c>
      <c r="D141" s="53"/>
      <c r="E141" s="54"/>
      <c r="F141" s="58"/>
      <c r="G141" s="55"/>
      <c r="H141" s="3" t="s">
        <v>312</v>
      </c>
      <c r="I141" s="56">
        <v>3900</v>
      </c>
      <c r="J141" s="57">
        <v>3900</v>
      </c>
      <c r="K141" s="19">
        <f t="shared" si="6"/>
        <v>1339812.0900000003</v>
      </c>
      <c r="L141" s="65">
        <f t="shared" si="5"/>
        <v>0</v>
      </c>
    </row>
    <row r="142" spans="1:12" x14ac:dyDescent="0.25">
      <c r="A142" s="3">
        <v>122</v>
      </c>
      <c r="B142" s="58">
        <v>44649</v>
      </c>
      <c r="C142" s="52" t="s">
        <v>209</v>
      </c>
      <c r="D142" s="53"/>
      <c r="E142" s="54"/>
      <c r="F142" s="58"/>
      <c r="G142" s="55"/>
      <c r="H142" s="3" t="s">
        <v>312</v>
      </c>
      <c r="I142" s="56">
        <v>1950</v>
      </c>
      <c r="J142" s="19">
        <v>1950</v>
      </c>
      <c r="K142" s="19">
        <f t="shared" si="6"/>
        <v>1339812.0900000003</v>
      </c>
      <c r="L142" s="65">
        <f t="shared" si="5"/>
        <v>0</v>
      </c>
    </row>
    <row r="143" spans="1:12" x14ac:dyDescent="0.25">
      <c r="A143" s="3">
        <v>123</v>
      </c>
      <c r="B143" s="58">
        <v>44649</v>
      </c>
      <c r="C143" s="52" t="s">
        <v>212</v>
      </c>
      <c r="D143" s="53"/>
      <c r="E143" s="54"/>
      <c r="F143" s="58"/>
      <c r="G143" s="55"/>
      <c r="H143" s="3" t="s">
        <v>312</v>
      </c>
      <c r="I143" s="56">
        <v>1950</v>
      </c>
      <c r="J143" s="57">
        <v>1950</v>
      </c>
      <c r="K143" s="19">
        <f t="shared" si="6"/>
        <v>1339812.0900000003</v>
      </c>
      <c r="L143" s="65">
        <f t="shared" si="5"/>
        <v>0</v>
      </c>
    </row>
    <row r="144" spans="1:12" x14ac:dyDescent="0.25">
      <c r="A144" s="3">
        <v>124</v>
      </c>
      <c r="B144" s="58">
        <v>44649</v>
      </c>
      <c r="C144" s="52" t="s">
        <v>224</v>
      </c>
      <c r="D144" s="53"/>
      <c r="E144" s="54"/>
      <c r="F144" s="58"/>
      <c r="G144" s="55"/>
      <c r="H144" s="3" t="s">
        <v>312</v>
      </c>
      <c r="I144" s="56">
        <v>1950</v>
      </c>
      <c r="J144" s="57">
        <v>1950</v>
      </c>
      <c r="K144" s="19">
        <f t="shared" si="6"/>
        <v>1339812.0900000003</v>
      </c>
      <c r="L144" s="65">
        <f t="shared" si="5"/>
        <v>0</v>
      </c>
    </row>
    <row r="145" spans="1:13" ht="30" x14ac:dyDescent="0.25">
      <c r="A145" s="3">
        <v>125</v>
      </c>
      <c r="B145" s="58">
        <v>44643</v>
      </c>
      <c r="C145" s="73" t="s">
        <v>237</v>
      </c>
      <c r="D145" s="14">
        <v>44628</v>
      </c>
      <c r="E145" s="54" t="s">
        <v>248</v>
      </c>
      <c r="F145" s="58">
        <v>44624</v>
      </c>
      <c r="G145" s="55" t="s">
        <v>231</v>
      </c>
      <c r="H145" s="25" t="s">
        <v>232</v>
      </c>
      <c r="I145" s="56"/>
      <c r="J145" s="98">
        <v>45061.3</v>
      </c>
      <c r="K145" s="19">
        <f t="shared" si="6"/>
        <v>1384873.3900000004</v>
      </c>
      <c r="L145" s="65">
        <f t="shared" si="5"/>
        <v>45061.3</v>
      </c>
      <c r="M145" s="99" t="s">
        <v>143</v>
      </c>
    </row>
    <row r="146" spans="1:13" ht="30" x14ac:dyDescent="0.25">
      <c r="A146" s="3">
        <v>126</v>
      </c>
      <c r="B146" s="58">
        <v>44643</v>
      </c>
      <c r="C146" s="52" t="s">
        <v>233</v>
      </c>
      <c r="D146" s="14">
        <v>44641</v>
      </c>
      <c r="E146" s="54" t="s">
        <v>249</v>
      </c>
      <c r="F146" s="58">
        <v>44631</v>
      </c>
      <c r="G146" s="55" t="s">
        <v>234</v>
      </c>
      <c r="H146" s="25" t="s">
        <v>235</v>
      </c>
      <c r="I146" s="56">
        <v>14490.4</v>
      </c>
      <c r="J146" s="57">
        <v>14490.4</v>
      </c>
      <c r="K146" s="19">
        <f t="shared" si="6"/>
        <v>1384873.3900000004</v>
      </c>
      <c r="L146" s="65">
        <f t="shared" si="5"/>
        <v>0</v>
      </c>
    </row>
    <row r="147" spans="1:13" ht="30" x14ac:dyDescent="0.25">
      <c r="A147" s="3">
        <v>127</v>
      </c>
      <c r="B147" s="58">
        <v>44643</v>
      </c>
      <c r="C147" s="52" t="s">
        <v>236</v>
      </c>
      <c r="D147" s="14">
        <v>44637</v>
      </c>
      <c r="E147" s="54" t="s">
        <v>250</v>
      </c>
      <c r="F147" s="58">
        <v>44634</v>
      </c>
      <c r="G147" s="55" t="s">
        <v>238</v>
      </c>
      <c r="H147" s="25" t="s">
        <v>240</v>
      </c>
      <c r="I147" s="56">
        <v>18441.04</v>
      </c>
      <c r="J147" s="57">
        <v>18441.04</v>
      </c>
      <c r="K147" s="19">
        <f t="shared" si="6"/>
        <v>1384873.3900000004</v>
      </c>
      <c r="L147" s="65">
        <f t="shared" si="5"/>
        <v>0</v>
      </c>
    </row>
    <row r="148" spans="1:13" ht="30" x14ac:dyDescent="0.25">
      <c r="A148" s="3">
        <v>128</v>
      </c>
      <c r="B148" s="58">
        <v>44643</v>
      </c>
      <c r="C148" s="52" t="s">
        <v>241</v>
      </c>
      <c r="D148" s="14">
        <v>44641</v>
      </c>
      <c r="E148" s="54" t="s">
        <v>251</v>
      </c>
      <c r="F148" s="58">
        <v>44634</v>
      </c>
      <c r="G148" s="55" t="s">
        <v>239</v>
      </c>
      <c r="H148" s="25" t="s">
        <v>242</v>
      </c>
      <c r="I148" s="56">
        <v>33745.050000000003</v>
      </c>
      <c r="J148" s="57">
        <v>33745.050000000003</v>
      </c>
      <c r="K148" s="19">
        <f t="shared" si="6"/>
        <v>1384873.3900000004</v>
      </c>
      <c r="L148" s="65">
        <f t="shared" si="5"/>
        <v>0</v>
      </c>
    </row>
    <row r="149" spans="1:13" ht="51.75" customHeight="1" x14ac:dyDescent="0.25">
      <c r="A149" s="3">
        <v>107</v>
      </c>
      <c r="B149" s="58">
        <v>44643</v>
      </c>
      <c r="C149" s="52" t="s">
        <v>22</v>
      </c>
      <c r="D149" s="14" t="s">
        <v>300</v>
      </c>
      <c r="E149" s="54" t="s">
        <v>299</v>
      </c>
      <c r="F149" s="58"/>
      <c r="G149" s="55"/>
      <c r="H149" s="25" t="s">
        <v>301</v>
      </c>
      <c r="I149" s="56">
        <v>8912.5</v>
      </c>
      <c r="J149" s="57">
        <v>8912.5</v>
      </c>
      <c r="K149" s="19">
        <f t="shared" si="6"/>
        <v>1384873.3900000004</v>
      </c>
      <c r="L149" s="65">
        <f t="shared" si="5"/>
        <v>0</v>
      </c>
    </row>
    <row r="150" spans="1:13" ht="30" x14ac:dyDescent="0.25">
      <c r="A150" s="3">
        <v>129</v>
      </c>
      <c r="B150" s="58">
        <v>44645</v>
      </c>
      <c r="C150" s="52" t="s">
        <v>170</v>
      </c>
      <c r="D150" s="14">
        <v>44642</v>
      </c>
      <c r="E150" s="54" t="s">
        <v>252</v>
      </c>
      <c r="F150" s="58">
        <v>44634</v>
      </c>
      <c r="G150" s="55" t="s">
        <v>245</v>
      </c>
      <c r="H150" s="25" t="s">
        <v>240</v>
      </c>
      <c r="I150" s="56">
        <v>38676.86</v>
      </c>
      <c r="J150" s="57">
        <v>38676.86</v>
      </c>
      <c r="K150" s="19">
        <f t="shared" si="6"/>
        <v>1384873.3900000004</v>
      </c>
      <c r="L150" s="65">
        <f t="shared" si="5"/>
        <v>0</v>
      </c>
    </row>
    <row r="151" spans="1:13" ht="30" x14ac:dyDescent="0.25">
      <c r="A151" s="3">
        <v>130</v>
      </c>
      <c r="B151" s="58">
        <v>44645</v>
      </c>
      <c r="C151" s="52" t="s">
        <v>178</v>
      </c>
      <c r="D151" s="14">
        <v>44637</v>
      </c>
      <c r="E151" s="54" t="s">
        <v>253</v>
      </c>
      <c r="F151" s="58">
        <v>44634</v>
      </c>
      <c r="G151" s="55" t="s">
        <v>246</v>
      </c>
      <c r="H151" s="25" t="s">
        <v>240</v>
      </c>
      <c r="I151" s="56">
        <v>17228</v>
      </c>
      <c r="J151" s="57">
        <v>17228</v>
      </c>
      <c r="K151" s="19">
        <f t="shared" si="6"/>
        <v>1384873.3900000004</v>
      </c>
      <c r="L151" s="65">
        <f t="shared" si="5"/>
        <v>0</v>
      </c>
    </row>
    <row r="152" spans="1:13" ht="30" x14ac:dyDescent="0.25">
      <c r="A152" s="3">
        <v>131</v>
      </c>
      <c r="B152" s="58">
        <v>44649</v>
      </c>
      <c r="C152" s="73" t="s">
        <v>106</v>
      </c>
      <c r="D152" s="69">
        <v>44638</v>
      </c>
      <c r="E152" s="54" t="s">
        <v>247</v>
      </c>
      <c r="F152" s="58"/>
      <c r="G152" s="55"/>
      <c r="H152" s="25" t="s">
        <v>254</v>
      </c>
      <c r="I152" s="56">
        <v>309894.38</v>
      </c>
      <c r="J152" s="57">
        <v>309894.38</v>
      </c>
      <c r="K152" s="19">
        <f t="shared" si="6"/>
        <v>1384873.3900000006</v>
      </c>
      <c r="L152" s="65">
        <f t="shared" si="5"/>
        <v>0</v>
      </c>
    </row>
    <row r="153" spans="1:13" ht="45" x14ac:dyDescent="0.25">
      <c r="A153" s="3">
        <v>132</v>
      </c>
      <c r="B153" s="58">
        <v>44649</v>
      </c>
      <c r="C153" s="52" t="s">
        <v>24</v>
      </c>
      <c r="D153" s="14">
        <v>44648</v>
      </c>
      <c r="E153" s="60" t="s">
        <v>257</v>
      </c>
      <c r="F153" s="58"/>
      <c r="G153" s="55"/>
      <c r="H153" s="25" t="s">
        <v>258</v>
      </c>
      <c r="I153" s="56">
        <v>307005.5</v>
      </c>
      <c r="J153" s="57">
        <f>279182.53+24059.47+3763.5</f>
        <v>307005.5</v>
      </c>
      <c r="K153" s="19">
        <f t="shared" si="6"/>
        <v>1384873.3900000006</v>
      </c>
      <c r="L153" s="65">
        <f t="shared" si="5"/>
        <v>0</v>
      </c>
    </row>
    <row r="154" spans="1:13" ht="30" x14ac:dyDescent="0.25">
      <c r="A154" s="3">
        <v>133</v>
      </c>
      <c r="B154" s="58">
        <v>44649</v>
      </c>
      <c r="C154" s="52" t="s">
        <v>256</v>
      </c>
      <c r="D154" s="14">
        <v>44645</v>
      </c>
      <c r="E154" s="54" t="s">
        <v>268</v>
      </c>
      <c r="F154" s="95">
        <v>44634</v>
      </c>
      <c r="G154" s="96" t="s">
        <v>274</v>
      </c>
      <c r="H154" s="25" t="s">
        <v>255</v>
      </c>
      <c r="I154" s="56">
        <v>25381.8</v>
      </c>
      <c r="J154" s="57">
        <v>25381.8</v>
      </c>
      <c r="K154" s="19">
        <f t="shared" si="6"/>
        <v>1384873.3900000006</v>
      </c>
      <c r="L154" s="65">
        <f t="shared" si="5"/>
        <v>0</v>
      </c>
    </row>
    <row r="155" spans="1:13" ht="30" x14ac:dyDescent="0.25">
      <c r="A155" s="3">
        <v>134</v>
      </c>
      <c r="B155" s="58">
        <v>44651</v>
      </c>
      <c r="C155" s="52" t="s">
        <v>266</v>
      </c>
      <c r="D155" s="14">
        <v>44649</v>
      </c>
      <c r="E155" s="54" t="s">
        <v>267</v>
      </c>
      <c r="F155" s="58">
        <v>44620</v>
      </c>
      <c r="G155" s="55" t="s">
        <v>269</v>
      </c>
      <c r="H155" s="25" t="s">
        <v>270</v>
      </c>
      <c r="I155" s="56">
        <f>370672.02+158232.1</f>
        <v>528904.12</v>
      </c>
      <c r="J155" s="59">
        <v>1050000</v>
      </c>
      <c r="K155" s="19">
        <f t="shared" si="6"/>
        <v>1905969.2700000005</v>
      </c>
      <c r="L155" s="65">
        <f t="shared" si="5"/>
        <v>521095.88</v>
      </c>
      <c r="M155" t="s">
        <v>18</v>
      </c>
    </row>
    <row r="156" spans="1:13" ht="30" x14ac:dyDescent="0.25">
      <c r="A156" s="3">
        <v>135</v>
      </c>
      <c r="B156" s="58">
        <v>44651</v>
      </c>
      <c r="C156" s="52" t="s">
        <v>75</v>
      </c>
      <c r="D156" s="14">
        <v>44650</v>
      </c>
      <c r="E156" s="54" t="s">
        <v>271</v>
      </c>
      <c r="F156" s="58">
        <v>44645</v>
      </c>
      <c r="G156" s="55" t="s">
        <v>272</v>
      </c>
      <c r="H156" s="25" t="s">
        <v>273</v>
      </c>
      <c r="I156" s="56">
        <v>126163.63</v>
      </c>
      <c r="J156" s="57">
        <v>126163.63</v>
      </c>
      <c r="K156" s="19">
        <f t="shared" si="6"/>
        <v>1905969.2700000005</v>
      </c>
      <c r="L156" s="65">
        <f t="shared" si="5"/>
        <v>0</v>
      </c>
    </row>
    <row r="157" spans="1:13" x14ac:dyDescent="0.25">
      <c r="A157" s="3">
        <v>136</v>
      </c>
      <c r="B157" s="58">
        <v>44652</v>
      </c>
      <c r="C157" s="52" t="s">
        <v>130</v>
      </c>
      <c r="D157" s="14"/>
      <c r="E157" s="54"/>
      <c r="F157" s="58"/>
      <c r="G157" s="55"/>
      <c r="H157" s="25" t="s">
        <v>336</v>
      </c>
      <c r="I157" s="56">
        <v>49478.53</v>
      </c>
      <c r="J157" s="57">
        <v>49478.53</v>
      </c>
      <c r="K157" s="19">
        <f t="shared" si="6"/>
        <v>1905969.2700000005</v>
      </c>
      <c r="L157" s="65">
        <f t="shared" si="5"/>
        <v>0</v>
      </c>
    </row>
    <row r="158" spans="1:13" ht="30" x14ac:dyDescent="0.25">
      <c r="A158" s="3">
        <v>137</v>
      </c>
      <c r="B158" s="58">
        <v>44655</v>
      </c>
      <c r="C158" s="52" t="s">
        <v>275</v>
      </c>
      <c r="D158" s="14">
        <v>44649</v>
      </c>
      <c r="E158" s="54" t="s">
        <v>276</v>
      </c>
      <c r="F158" s="58">
        <v>44634</v>
      </c>
      <c r="G158" s="55" t="s">
        <v>277</v>
      </c>
      <c r="H158" s="25" t="s">
        <v>278</v>
      </c>
      <c r="I158" s="56">
        <v>20437.599999999999</v>
      </c>
      <c r="J158" s="57">
        <v>20437.599999999999</v>
      </c>
      <c r="K158" s="19">
        <f t="shared" si="6"/>
        <v>1905969.2700000005</v>
      </c>
      <c r="L158" s="65">
        <f t="shared" si="5"/>
        <v>0</v>
      </c>
    </row>
    <row r="159" spans="1:13" ht="30" x14ac:dyDescent="0.25">
      <c r="A159" s="3">
        <v>138</v>
      </c>
      <c r="B159" s="58">
        <v>44655</v>
      </c>
      <c r="C159" s="52" t="s">
        <v>279</v>
      </c>
      <c r="D159" s="14">
        <v>44652</v>
      </c>
      <c r="E159" s="54" t="s">
        <v>280</v>
      </c>
      <c r="F159" s="58">
        <v>44645</v>
      </c>
      <c r="G159" s="55" t="s">
        <v>281</v>
      </c>
      <c r="H159" s="25" t="s">
        <v>282</v>
      </c>
      <c r="I159" s="56">
        <v>38314.019999999997</v>
      </c>
      <c r="J159" s="57">
        <v>38314.019999999997</v>
      </c>
      <c r="K159" s="19">
        <f t="shared" si="6"/>
        <v>1905969.2700000005</v>
      </c>
      <c r="L159" s="65">
        <f>J159-I159</f>
        <v>0</v>
      </c>
    </row>
    <row r="160" spans="1:13" ht="30" x14ac:dyDescent="0.25">
      <c r="A160" s="3">
        <v>139</v>
      </c>
      <c r="B160" s="58">
        <v>44656</v>
      </c>
      <c r="C160" s="52" t="s">
        <v>20</v>
      </c>
      <c r="D160" s="14">
        <v>44655</v>
      </c>
      <c r="E160" s="54" t="s">
        <v>21</v>
      </c>
      <c r="F160" s="58"/>
      <c r="G160" s="55"/>
      <c r="H160" s="25" t="s">
        <v>397</v>
      </c>
      <c r="I160" s="56">
        <v>44000</v>
      </c>
      <c r="J160" s="57">
        <v>44000</v>
      </c>
      <c r="K160" s="19">
        <f t="shared" si="6"/>
        <v>1905969.2700000005</v>
      </c>
      <c r="L160" s="65">
        <f>J160-I160</f>
        <v>0</v>
      </c>
    </row>
    <row r="161" spans="1:13" ht="30" x14ac:dyDescent="0.25">
      <c r="A161" s="3">
        <v>140</v>
      </c>
      <c r="B161" s="58">
        <v>44656</v>
      </c>
      <c r="C161" s="3" t="s">
        <v>290</v>
      </c>
      <c r="D161" s="14">
        <v>44651</v>
      </c>
      <c r="E161" s="54" t="s">
        <v>291</v>
      </c>
      <c r="F161" s="58">
        <v>44645</v>
      </c>
      <c r="G161" s="55" t="s">
        <v>292</v>
      </c>
      <c r="H161" s="25" t="s">
        <v>289</v>
      </c>
      <c r="I161" s="56">
        <v>10503.2</v>
      </c>
      <c r="J161" s="57">
        <v>10503.2</v>
      </c>
      <c r="K161" s="19">
        <f t="shared" si="6"/>
        <v>1905969.2700000005</v>
      </c>
      <c r="L161" s="65">
        <f t="shared" si="5"/>
        <v>0</v>
      </c>
    </row>
    <row r="162" spans="1:13" ht="30" x14ac:dyDescent="0.25">
      <c r="A162" s="3">
        <v>141</v>
      </c>
      <c r="B162" s="58">
        <v>44656</v>
      </c>
      <c r="C162" s="52" t="s">
        <v>286</v>
      </c>
      <c r="D162" s="14">
        <v>44652</v>
      </c>
      <c r="E162" s="54" t="s">
        <v>287</v>
      </c>
      <c r="F162" s="58">
        <v>44645</v>
      </c>
      <c r="G162" s="55" t="s">
        <v>288</v>
      </c>
      <c r="H162" s="25" t="s">
        <v>289</v>
      </c>
      <c r="I162" s="56">
        <v>10731.98</v>
      </c>
      <c r="J162" s="57">
        <v>10731.98</v>
      </c>
      <c r="K162" s="19">
        <f t="shared" si="6"/>
        <v>1905969.2700000005</v>
      </c>
      <c r="L162" s="65">
        <f>J162-I162</f>
        <v>0</v>
      </c>
    </row>
    <row r="163" spans="1:13" ht="30" x14ac:dyDescent="0.25">
      <c r="A163" s="3">
        <v>142</v>
      </c>
      <c r="B163" s="58">
        <v>44656</v>
      </c>
      <c r="C163" s="3" t="s">
        <v>293</v>
      </c>
      <c r="D163" s="14">
        <v>44651</v>
      </c>
      <c r="E163" s="54" t="s">
        <v>294</v>
      </c>
      <c r="F163" s="58">
        <v>44645</v>
      </c>
      <c r="G163" s="55" t="s">
        <v>295</v>
      </c>
      <c r="H163" s="25" t="s">
        <v>296</v>
      </c>
      <c r="I163" s="1">
        <v>84137.3</v>
      </c>
      <c r="J163" s="56">
        <v>84137.3</v>
      </c>
      <c r="K163" s="19">
        <f t="shared" si="6"/>
        <v>1905969.2700000005</v>
      </c>
      <c r="L163" s="65">
        <f>J163-I163</f>
        <v>0</v>
      </c>
    </row>
    <row r="164" spans="1:13" ht="45" x14ac:dyDescent="0.25">
      <c r="A164" s="3">
        <v>143</v>
      </c>
      <c r="B164" s="58">
        <v>44659</v>
      </c>
      <c r="C164" s="52" t="s">
        <v>23</v>
      </c>
      <c r="D164" s="14">
        <v>44652</v>
      </c>
      <c r="E164" s="54" t="s">
        <v>302</v>
      </c>
      <c r="F164" s="58"/>
      <c r="G164" s="55"/>
      <c r="H164" s="25" t="s">
        <v>303</v>
      </c>
      <c r="I164" s="56">
        <v>21175.99</v>
      </c>
      <c r="J164" s="57">
        <v>21175.99</v>
      </c>
      <c r="K164" s="19">
        <f t="shared" si="6"/>
        <v>1905969.2700000005</v>
      </c>
      <c r="L164" s="65">
        <f t="shared" si="5"/>
        <v>0</v>
      </c>
    </row>
    <row r="165" spans="1:13" ht="30" x14ac:dyDescent="0.25">
      <c r="A165" s="3">
        <v>144</v>
      </c>
      <c r="B165" s="58">
        <v>44659</v>
      </c>
      <c r="C165" s="52" t="s">
        <v>304</v>
      </c>
      <c r="D165" s="53">
        <v>44652</v>
      </c>
      <c r="E165" s="54" t="s">
        <v>305</v>
      </c>
      <c r="F165" s="58">
        <v>44624</v>
      </c>
      <c r="G165" s="55" t="s">
        <v>306</v>
      </c>
      <c r="H165" s="25" t="s">
        <v>307</v>
      </c>
      <c r="I165" s="56">
        <v>9650</v>
      </c>
      <c r="J165" s="59">
        <v>231600</v>
      </c>
      <c r="K165" s="19">
        <f t="shared" si="6"/>
        <v>2127919.2700000005</v>
      </c>
      <c r="L165" s="65">
        <f t="shared" si="5"/>
        <v>221950</v>
      </c>
      <c r="M165" t="s">
        <v>18</v>
      </c>
    </row>
    <row r="166" spans="1:13" x14ac:dyDescent="0.25">
      <c r="A166" s="3">
        <v>145</v>
      </c>
      <c r="B166" s="58">
        <v>44662</v>
      </c>
      <c r="C166" s="52" t="s">
        <v>308</v>
      </c>
      <c r="D166" s="53">
        <v>44658</v>
      </c>
      <c r="E166" s="54" t="s">
        <v>309</v>
      </c>
      <c r="F166" s="58">
        <v>44648</v>
      </c>
      <c r="G166" s="55" t="s">
        <v>310</v>
      </c>
      <c r="H166" s="25" t="s">
        <v>311</v>
      </c>
      <c r="I166" s="56">
        <v>35282</v>
      </c>
      <c r="J166" s="57">
        <v>35282</v>
      </c>
      <c r="K166" s="19">
        <f t="shared" si="6"/>
        <v>2127919.2700000005</v>
      </c>
      <c r="L166" s="65">
        <f t="shared" si="5"/>
        <v>0</v>
      </c>
    </row>
    <row r="167" spans="1:13" ht="30" x14ac:dyDescent="0.25">
      <c r="A167" s="3">
        <v>146</v>
      </c>
      <c r="B167" s="58">
        <v>44663</v>
      </c>
      <c r="C167" s="52" t="s">
        <v>313</v>
      </c>
      <c r="D167" s="53">
        <v>44658</v>
      </c>
      <c r="E167" s="54" t="s">
        <v>314</v>
      </c>
      <c r="F167" s="58">
        <v>44615</v>
      </c>
      <c r="G167" s="55" t="s">
        <v>315</v>
      </c>
      <c r="H167" s="25" t="s">
        <v>316</v>
      </c>
      <c r="I167" s="56">
        <v>44267.7</v>
      </c>
      <c r="J167" s="57">
        <v>44267.7</v>
      </c>
      <c r="K167" s="19">
        <f t="shared" si="6"/>
        <v>2127919.2700000005</v>
      </c>
      <c r="L167" s="65">
        <f t="shared" si="5"/>
        <v>0</v>
      </c>
    </row>
    <row r="168" spans="1:13" ht="30" x14ac:dyDescent="0.25">
      <c r="A168" s="3">
        <v>147</v>
      </c>
      <c r="B168" s="58">
        <v>44663</v>
      </c>
      <c r="C168" s="52" t="s">
        <v>317</v>
      </c>
      <c r="D168" s="53">
        <v>44656</v>
      </c>
      <c r="E168" s="54" t="s">
        <v>318</v>
      </c>
      <c r="F168" s="58">
        <v>44650</v>
      </c>
      <c r="G168" s="55" t="s">
        <v>319</v>
      </c>
      <c r="H168" s="25" t="s">
        <v>320</v>
      </c>
      <c r="I168" s="56">
        <v>8224.6</v>
      </c>
      <c r="J168" s="57">
        <v>8224.6</v>
      </c>
      <c r="K168" s="19">
        <f t="shared" ref="K168:K231" si="7">K167+J168-I168</f>
        <v>2127919.2700000005</v>
      </c>
      <c r="L168" s="65">
        <f t="shared" si="5"/>
        <v>0</v>
      </c>
    </row>
    <row r="169" spans="1:13" ht="30" x14ac:dyDescent="0.25">
      <c r="A169" s="3">
        <v>148</v>
      </c>
      <c r="B169" s="58">
        <v>44663</v>
      </c>
      <c r="C169" s="52" t="s">
        <v>321</v>
      </c>
      <c r="D169" s="53">
        <v>44658</v>
      </c>
      <c r="E169" s="54" t="s">
        <v>322</v>
      </c>
      <c r="F169" s="58">
        <v>44656</v>
      </c>
      <c r="G169" s="55" t="s">
        <v>323</v>
      </c>
      <c r="H169" s="25" t="s">
        <v>324</v>
      </c>
      <c r="I169" s="56">
        <v>4956</v>
      </c>
      <c r="J169" s="57">
        <v>4956</v>
      </c>
      <c r="K169" s="19">
        <f t="shared" si="7"/>
        <v>2127919.2700000005</v>
      </c>
      <c r="L169" s="65">
        <f t="shared" si="5"/>
        <v>0</v>
      </c>
    </row>
    <row r="170" spans="1:13" ht="30" x14ac:dyDescent="0.25">
      <c r="A170" s="3">
        <v>149</v>
      </c>
      <c r="B170" s="58">
        <v>44663</v>
      </c>
      <c r="C170" s="52" t="s">
        <v>325</v>
      </c>
      <c r="D170" s="53">
        <v>44657</v>
      </c>
      <c r="E170" s="54" t="s">
        <v>326</v>
      </c>
      <c r="F170" s="58">
        <v>44656</v>
      </c>
      <c r="G170" s="55" t="s">
        <v>327</v>
      </c>
      <c r="H170" s="25" t="s">
        <v>328</v>
      </c>
      <c r="I170" s="56">
        <v>114431.67999999999</v>
      </c>
      <c r="J170" s="57">
        <v>114431.67999999999</v>
      </c>
      <c r="K170" s="19">
        <f t="shared" si="7"/>
        <v>2127919.2700000005</v>
      </c>
      <c r="L170" s="65">
        <f t="shared" si="5"/>
        <v>0</v>
      </c>
    </row>
    <row r="171" spans="1:13" ht="30" x14ac:dyDescent="0.25">
      <c r="A171" s="3">
        <v>150</v>
      </c>
      <c r="B171" s="58">
        <v>44664</v>
      </c>
      <c r="C171" s="52" t="s">
        <v>275</v>
      </c>
      <c r="D171" s="53">
        <v>44659</v>
      </c>
      <c r="E171" s="54" t="s">
        <v>329</v>
      </c>
      <c r="F171" s="58">
        <v>44642</v>
      </c>
      <c r="G171" s="55" t="s">
        <v>334</v>
      </c>
      <c r="H171" s="25" t="s">
        <v>330</v>
      </c>
      <c r="I171" s="56">
        <v>142459.04</v>
      </c>
      <c r="J171" s="57">
        <v>142459.04</v>
      </c>
      <c r="K171" s="19">
        <f t="shared" si="7"/>
        <v>2127919.2700000005</v>
      </c>
      <c r="L171" s="65">
        <f t="shared" si="5"/>
        <v>0</v>
      </c>
    </row>
    <row r="172" spans="1:13" ht="30" x14ac:dyDescent="0.25">
      <c r="A172" s="3">
        <v>151</v>
      </c>
      <c r="B172" s="58">
        <v>44664</v>
      </c>
      <c r="C172" s="52" t="s">
        <v>331</v>
      </c>
      <c r="D172" s="53">
        <v>44662</v>
      </c>
      <c r="E172" s="54" t="s">
        <v>332</v>
      </c>
      <c r="F172" s="58">
        <v>44652</v>
      </c>
      <c r="G172" s="55" t="s">
        <v>333</v>
      </c>
      <c r="H172" s="25" t="s">
        <v>335</v>
      </c>
      <c r="I172" s="56">
        <v>27389.99</v>
      </c>
      <c r="J172" s="57">
        <v>27389.99</v>
      </c>
      <c r="K172" s="19">
        <f t="shared" si="7"/>
        <v>2127919.2700000005</v>
      </c>
      <c r="L172" s="65">
        <f t="shared" si="5"/>
        <v>0</v>
      </c>
    </row>
    <row r="173" spans="1:13" ht="30" x14ac:dyDescent="0.25">
      <c r="A173" s="3">
        <v>152</v>
      </c>
      <c r="B173" s="58">
        <v>44671</v>
      </c>
      <c r="C173" s="52" t="s">
        <v>337</v>
      </c>
      <c r="D173" s="53">
        <v>44662</v>
      </c>
      <c r="E173" s="54" t="s">
        <v>338</v>
      </c>
      <c r="F173" s="58">
        <v>44634</v>
      </c>
      <c r="G173" s="55" t="s">
        <v>339</v>
      </c>
      <c r="H173" s="25" t="s">
        <v>340</v>
      </c>
      <c r="I173" s="56">
        <v>243080</v>
      </c>
      <c r="J173" s="57">
        <v>243080</v>
      </c>
      <c r="K173" s="19">
        <f t="shared" si="7"/>
        <v>2127919.2700000005</v>
      </c>
      <c r="L173" s="65">
        <f>J173-I173</f>
        <v>0</v>
      </c>
    </row>
    <row r="174" spans="1:13" x14ac:dyDescent="0.25">
      <c r="A174" s="3">
        <v>153</v>
      </c>
      <c r="B174" s="58">
        <v>44671</v>
      </c>
      <c r="C174" s="52" t="s">
        <v>341</v>
      </c>
      <c r="D174" s="53">
        <v>44659</v>
      </c>
      <c r="E174" s="54" t="s">
        <v>342</v>
      </c>
      <c r="F174" s="58">
        <v>44648</v>
      </c>
      <c r="G174" s="55" t="s">
        <v>343</v>
      </c>
      <c r="H174" s="3" t="s">
        <v>344</v>
      </c>
      <c r="I174" s="56">
        <v>6400.01</v>
      </c>
      <c r="J174" s="57">
        <v>6400.01</v>
      </c>
      <c r="K174" s="19">
        <f t="shared" si="7"/>
        <v>2127919.2700000005</v>
      </c>
      <c r="L174" s="65">
        <f t="shared" si="5"/>
        <v>0</v>
      </c>
    </row>
    <row r="175" spans="1:13" x14ac:dyDescent="0.25">
      <c r="A175" s="3">
        <v>154</v>
      </c>
      <c r="B175" s="58">
        <v>44671</v>
      </c>
      <c r="C175" s="52" t="s">
        <v>345</v>
      </c>
      <c r="D175" s="53">
        <v>44662</v>
      </c>
      <c r="E175" s="54" t="s">
        <v>346</v>
      </c>
      <c r="F175" s="58">
        <v>44651</v>
      </c>
      <c r="G175" s="55" t="s">
        <v>347</v>
      </c>
      <c r="H175" s="3" t="s">
        <v>348</v>
      </c>
      <c r="I175" s="56">
        <v>56612</v>
      </c>
      <c r="J175" s="57">
        <v>56612</v>
      </c>
      <c r="K175" s="19">
        <f t="shared" si="7"/>
        <v>2127919.2700000005</v>
      </c>
      <c r="L175" s="65">
        <f t="shared" si="5"/>
        <v>0</v>
      </c>
    </row>
    <row r="176" spans="1:13" ht="30" x14ac:dyDescent="0.25">
      <c r="A176" s="3">
        <v>155</v>
      </c>
      <c r="B176" s="58">
        <v>44673</v>
      </c>
      <c r="C176" s="52" t="s">
        <v>106</v>
      </c>
      <c r="D176" s="53">
        <v>44669</v>
      </c>
      <c r="E176" s="54" t="s">
        <v>349</v>
      </c>
      <c r="F176" s="58"/>
      <c r="G176" s="55"/>
      <c r="H176" s="25" t="s">
        <v>350</v>
      </c>
      <c r="I176" s="56">
        <v>335831.13</v>
      </c>
      <c r="J176" s="57">
        <v>335831.13</v>
      </c>
      <c r="K176" s="19">
        <f t="shared" si="7"/>
        <v>2127919.2700000005</v>
      </c>
      <c r="L176" s="65">
        <f t="shared" si="5"/>
        <v>0</v>
      </c>
    </row>
    <row r="177" spans="1:12" ht="30" x14ac:dyDescent="0.25">
      <c r="A177" s="3">
        <v>156</v>
      </c>
      <c r="B177" s="58">
        <v>44673</v>
      </c>
      <c r="C177" s="52" t="s">
        <v>351</v>
      </c>
      <c r="D177" s="53">
        <v>44658</v>
      </c>
      <c r="E177" s="54" t="s">
        <v>352</v>
      </c>
      <c r="F177" s="58">
        <v>44650</v>
      </c>
      <c r="G177" s="55" t="s">
        <v>353</v>
      </c>
      <c r="H177" s="25" t="s">
        <v>354</v>
      </c>
      <c r="I177" s="56">
        <v>34645.050000000003</v>
      </c>
      <c r="J177" s="57">
        <v>34645.050000000003</v>
      </c>
      <c r="K177" s="19">
        <f t="shared" si="7"/>
        <v>2127919.2700000005</v>
      </c>
      <c r="L177" s="65">
        <f t="shared" si="5"/>
        <v>0</v>
      </c>
    </row>
    <row r="178" spans="1:12" ht="30" x14ac:dyDescent="0.25">
      <c r="A178" s="3">
        <v>157</v>
      </c>
      <c r="B178" s="58">
        <v>44676</v>
      </c>
      <c r="C178" s="52" t="s">
        <v>358</v>
      </c>
      <c r="D178" s="53">
        <v>44671</v>
      </c>
      <c r="E178" s="54" t="s">
        <v>355</v>
      </c>
      <c r="F178" s="58">
        <v>44650</v>
      </c>
      <c r="G178" s="55" t="s">
        <v>356</v>
      </c>
      <c r="H178" s="25" t="s">
        <v>357</v>
      </c>
      <c r="I178" s="56">
        <v>50445</v>
      </c>
      <c r="J178" s="57">
        <v>50445</v>
      </c>
      <c r="K178" s="19">
        <f t="shared" si="7"/>
        <v>2127919.2700000005</v>
      </c>
      <c r="L178" s="65">
        <f t="shared" si="5"/>
        <v>0</v>
      </c>
    </row>
    <row r="179" spans="1:12" ht="30" x14ac:dyDescent="0.25">
      <c r="A179" s="3">
        <v>158</v>
      </c>
      <c r="B179" s="58">
        <v>44676</v>
      </c>
      <c r="C179" s="52" t="s">
        <v>195</v>
      </c>
      <c r="D179" s="53">
        <v>44671</v>
      </c>
      <c r="E179" s="54" t="s">
        <v>359</v>
      </c>
      <c r="F179" s="58">
        <v>44652</v>
      </c>
      <c r="G179" s="55" t="s">
        <v>360</v>
      </c>
      <c r="H179" s="25" t="s">
        <v>367</v>
      </c>
      <c r="I179" s="56">
        <v>343237.42</v>
      </c>
      <c r="J179" s="57">
        <v>343237.42</v>
      </c>
      <c r="K179" s="19">
        <f t="shared" si="7"/>
        <v>2127919.2700000005</v>
      </c>
      <c r="L179" s="65">
        <f t="shared" si="5"/>
        <v>0</v>
      </c>
    </row>
    <row r="180" spans="1:12" ht="30" x14ac:dyDescent="0.25">
      <c r="A180" s="3">
        <v>159</v>
      </c>
      <c r="B180" s="58">
        <v>44677</v>
      </c>
      <c r="C180" s="52" t="s">
        <v>304</v>
      </c>
      <c r="D180" s="53">
        <v>44672</v>
      </c>
      <c r="E180" s="54" t="s">
        <v>419</v>
      </c>
      <c r="F180" s="58">
        <v>44658</v>
      </c>
      <c r="G180" s="55" t="s">
        <v>361</v>
      </c>
      <c r="H180" s="25" t="s">
        <v>362</v>
      </c>
      <c r="I180" s="56">
        <v>22160</v>
      </c>
      <c r="J180" s="57">
        <v>22160</v>
      </c>
      <c r="K180" s="19">
        <f t="shared" si="7"/>
        <v>2127919.2700000005</v>
      </c>
      <c r="L180" s="65">
        <f t="shared" si="5"/>
        <v>0</v>
      </c>
    </row>
    <row r="181" spans="1:12" ht="31.5" customHeight="1" x14ac:dyDescent="0.25">
      <c r="A181" s="3">
        <v>160</v>
      </c>
      <c r="B181" s="58">
        <v>44677</v>
      </c>
      <c r="C181" s="52" t="s">
        <v>363</v>
      </c>
      <c r="D181" s="63" t="s">
        <v>418</v>
      </c>
      <c r="E181" s="60" t="s">
        <v>420</v>
      </c>
      <c r="F181" s="58">
        <v>44652</v>
      </c>
      <c r="G181" s="55" t="s">
        <v>364</v>
      </c>
      <c r="H181" s="25" t="s">
        <v>335</v>
      </c>
      <c r="I181" s="56">
        <v>20060</v>
      </c>
      <c r="J181" s="57">
        <f>4720+15340</f>
        <v>20060</v>
      </c>
      <c r="K181" s="19">
        <f t="shared" si="7"/>
        <v>2127919.2700000005</v>
      </c>
      <c r="L181" s="65">
        <f t="shared" si="5"/>
        <v>0</v>
      </c>
    </row>
    <row r="182" spans="1:12" ht="30" x14ac:dyDescent="0.25">
      <c r="A182" s="3">
        <v>161</v>
      </c>
      <c r="B182" s="58">
        <v>44678</v>
      </c>
      <c r="C182" s="52" t="s">
        <v>166</v>
      </c>
      <c r="D182" s="53">
        <v>44676</v>
      </c>
      <c r="E182" s="54" t="s">
        <v>365</v>
      </c>
      <c r="F182" s="58">
        <v>44652</v>
      </c>
      <c r="G182" s="55" t="s">
        <v>366</v>
      </c>
      <c r="H182" s="25" t="s">
        <v>368</v>
      </c>
      <c r="I182" s="56">
        <v>10527</v>
      </c>
      <c r="J182" s="57">
        <v>10527</v>
      </c>
      <c r="K182" s="19">
        <f t="shared" si="7"/>
        <v>2127919.2700000005</v>
      </c>
      <c r="L182" s="65">
        <f t="shared" si="5"/>
        <v>0</v>
      </c>
    </row>
    <row r="183" spans="1:12" ht="30" x14ac:dyDescent="0.25">
      <c r="A183" s="3">
        <v>162</v>
      </c>
      <c r="B183" s="58">
        <v>44678</v>
      </c>
      <c r="C183" s="52" t="s">
        <v>369</v>
      </c>
      <c r="D183" s="53">
        <v>44676</v>
      </c>
      <c r="E183" s="54" t="s">
        <v>370</v>
      </c>
      <c r="F183" s="58">
        <v>44306</v>
      </c>
      <c r="G183" s="55" t="s">
        <v>371</v>
      </c>
      <c r="H183" s="25" t="s">
        <v>372</v>
      </c>
      <c r="I183" s="56">
        <v>37170.050000000003</v>
      </c>
      <c r="J183" s="57">
        <v>37170.050000000003</v>
      </c>
      <c r="K183" s="19">
        <f t="shared" si="7"/>
        <v>2127919.2700000005</v>
      </c>
      <c r="L183" s="65">
        <f t="shared" si="5"/>
        <v>0</v>
      </c>
    </row>
    <row r="184" spans="1:12" ht="45" x14ac:dyDescent="0.25">
      <c r="A184" s="3">
        <v>163</v>
      </c>
      <c r="B184" s="58">
        <v>44684</v>
      </c>
      <c r="C184" s="52" t="s">
        <v>317</v>
      </c>
      <c r="D184" s="53">
        <v>44678</v>
      </c>
      <c r="E184" s="54" t="s">
        <v>248</v>
      </c>
      <c r="F184" s="58">
        <v>44669</v>
      </c>
      <c r="G184" s="55" t="s">
        <v>373</v>
      </c>
      <c r="H184" s="25" t="s">
        <v>374</v>
      </c>
      <c r="I184" s="56">
        <v>66080</v>
      </c>
      <c r="J184" s="57">
        <v>66080</v>
      </c>
      <c r="K184" s="19">
        <f t="shared" si="7"/>
        <v>2127919.2700000005</v>
      </c>
      <c r="L184" s="65">
        <f t="shared" si="5"/>
        <v>0</v>
      </c>
    </row>
    <row r="185" spans="1:12" ht="33" customHeight="1" x14ac:dyDescent="0.25">
      <c r="A185" s="3">
        <v>164</v>
      </c>
      <c r="B185" s="58">
        <v>44687</v>
      </c>
      <c r="C185" s="52" t="s">
        <v>24</v>
      </c>
      <c r="D185" s="53">
        <v>44679</v>
      </c>
      <c r="E185" s="60" t="s">
        <v>385</v>
      </c>
      <c r="F185" s="58"/>
      <c r="G185" s="55"/>
      <c r="H185" s="25" t="s">
        <v>386</v>
      </c>
      <c r="I185" s="56">
        <v>298159.03999999998</v>
      </c>
      <c r="J185" s="57">
        <f>270278.42+24117.12+3763.5</f>
        <v>298159.03999999998</v>
      </c>
      <c r="K185" s="19">
        <f t="shared" si="7"/>
        <v>2127919.2700000005</v>
      </c>
      <c r="L185" s="65">
        <f t="shared" si="5"/>
        <v>0</v>
      </c>
    </row>
    <row r="186" spans="1:12" ht="30" x14ac:dyDescent="0.25">
      <c r="A186" s="3">
        <v>165</v>
      </c>
      <c r="B186" s="58">
        <v>44687</v>
      </c>
      <c r="C186" s="52" t="s">
        <v>378</v>
      </c>
      <c r="D186" s="53">
        <v>44680</v>
      </c>
      <c r="E186" s="54" t="s">
        <v>379</v>
      </c>
      <c r="F186" s="58">
        <v>44650</v>
      </c>
      <c r="G186" s="55" t="s">
        <v>380</v>
      </c>
      <c r="H186" s="25" t="s">
        <v>357</v>
      </c>
      <c r="I186" s="56">
        <v>15782.5</v>
      </c>
      <c r="J186" s="57">
        <v>15782.5</v>
      </c>
      <c r="K186" s="19">
        <f t="shared" si="7"/>
        <v>2127919.2700000005</v>
      </c>
      <c r="L186" s="65">
        <f t="shared" si="5"/>
        <v>0</v>
      </c>
    </row>
    <row r="187" spans="1:12" ht="45" x14ac:dyDescent="0.25">
      <c r="A187" s="3">
        <v>166</v>
      </c>
      <c r="B187" s="58">
        <v>44687</v>
      </c>
      <c r="C187" s="52" t="s">
        <v>381</v>
      </c>
      <c r="D187" s="53">
        <v>44685</v>
      </c>
      <c r="E187" s="54" t="s">
        <v>382</v>
      </c>
      <c r="F187" s="58">
        <v>44650</v>
      </c>
      <c r="G187" s="55" t="s">
        <v>383</v>
      </c>
      <c r="H187" s="25" t="s">
        <v>388</v>
      </c>
      <c r="I187" s="56">
        <v>133797.84</v>
      </c>
      <c r="J187" s="57">
        <v>133797.84</v>
      </c>
      <c r="K187" s="19">
        <f t="shared" si="7"/>
        <v>2127919.2700000005</v>
      </c>
      <c r="L187" s="65">
        <f t="shared" si="5"/>
        <v>0</v>
      </c>
    </row>
    <row r="188" spans="1:12" x14ac:dyDescent="0.25">
      <c r="A188" s="3">
        <v>167</v>
      </c>
      <c r="B188" s="58">
        <v>44690</v>
      </c>
      <c r="C188" s="52" t="s">
        <v>130</v>
      </c>
      <c r="D188" s="53"/>
      <c r="E188" s="54"/>
      <c r="F188" s="58"/>
      <c r="G188" s="55"/>
      <c r="H188" s="25" t="s">
        <v>384</v>
      </c>
      <c r="I188" s="56">
        <v>47362.27</v>
      </c>
      <c r="J188" s="57">
        <v>47362.27</v>
      </c>
      <c r="K188" s="19">
        <f t="shared" si="7"/>
        <v>2127919.2700000005</v>
      </c>
      <c r="L188" s="65">
        <f t="shared" si="5"/>
        <v>0</v>
      </c>
    </row>
    <row r="189" spans="1:12" ht="45" x14ac:dyDescent="0.25">
      <c r="A189" s="3">
        <v>168</v>
      </c>
      <c r="B189" s="58">
        <v>44691</v>
      </c>
      <c r="C189" s="52" t="s">
        <v>317</v>
      </c>
      <c r="D189" s="63" t="s">
        <v>387</v>
      </c>
      <c r="E189" s="60" t="s">
        <v>389</v>
      </c>
      <c r="F189" s="58">
        <v>44663</v>
      </c>
      <c r="G189" s="55" t="s">
        <v>390</v>
      </c>
      <c r="H189" s="25" t="s">
        <v>393</v>
      </c>
      <c r="I189" s="56">
        <v>305398.15999999997</v>
      </c>
      <c r="J189" s="57">
        <f>301858.16+3540</f>
        <v>305398.15999999997</v>
      </c>
      <c r="K189" s="19">
        <f t="shared" si="7"/>
        <v>2127919.2700000005</v>
      </c>
      <c r="L189" s="65">
        <f t="shared" si="5"/>
        <v>0</v>
      </c>
    </row>
    <row r="190" spans="1:12" ht="30" x14ac:dyDescent="0.25">
      <c r="A190" s="3">
        <v>169</v>
      </c>
      <c r="B190" s="58">
        <v>44691</v>
      </c>
      <c r="C190" s="3" t="s">
        <v>317</v>
      </c>
      <c r="D190" s="53">
        <v>44690</v>
      </c>
      <c r="E190" s="54" t="s">
        <v>391</v>
      </c>
      <c r="F190" s="58">
        <v>44685</v>
      </c>
      <c r="G190" s="55" t="s">
        <v>392</v>
      </c>
      <c r="H190" s="25" t="s">
        <v>394</v>
      </c>
      <c r="I190" s="56">
        <v>37170</v>
      </c>
      <c r="J190" s="57">
        <v>37170</v>
      </c>
      <c r="K190" s="19">
        <f t="shared" si="7"/>
        <v>2127919.2700000005</v>
      </c>
      <c r="L190" s="65">
        <f t="shared" si="5"/>
        <v>0</v>
      </c>
    </row>
    <row r="191" spans="1:12" ht="30" x14ac:dyDescent="0.25">
      <c r="A191" s="3">
        <v>170</v>
      </c>
      <c r="B191" s="58">
        <v>44691</v>
      </c>
      <c r="C191" s="3" t="s">
        <v>395</v>
      </c>
      <c r="D191" s="53">
        <v>44687</v>
      </c>
      <c r="E191" s="54" t="s">
        <v>135</v>
      </c>
      <c r="F191" s="58">
        <v>44685</v>
      </c>
      <c r="G191" s="55" t="s">
        <v>396</v>
      </c>
      <c r="H191" s="25" t="s">
        <v>394</v>
      </c>
      <c r="I191" s="56">
        <v>21631.52</v>
      </c>
      <c r="J191" s="57">
        <v>21631.52</v>
      </c>
      <c r="K191" s="19">
        <f t="shared" si="7"/>
        <v>2127919.2700000005</v>
      </c>
      <c r="L191" s="65">
        <f t="shared" si="5"/>
        <v>0</v>
      </c>
    </row>
    <row r="192" spans="1:12" ht="30" x14ac:dyDescent="0.25">
      <c r="A192" s="3">
        <v>171</v>
      </c>
      <c r="B192" s="58">
        <v>44691</v>
      </c>
      <c r="C192" s="52" t="s">
        <v>20</v>
      </c>
      <c r="D192" s="53">
        <v>44690</v>
      </c>
      <c r="E192" s="54" t="s">
        <v>21</v>
      </c>
      <c r="F192" s="58"/>
      <c r="G192" s="55"/>
      <c r="H192" s="25" t="s">
        <v>398</v>
      </c>
      <c r="I192" s="56">
        <v>44000</v>
      </c>
      <c r="J192" s="57">
        <v>44000</v>
      </c>
      <c r="K192" s="19">
        <f t="shared" si="7"/>
        <v>2127919.2700000005</v>
      </c>
      <c r="L192" s="65">
        <f t="shared" si="5"/>
        <v>0</v>
      </c>
    </row>
    <row r="193" spans="1:13" ht="45" x14ac:dyDescent="0.25">
      <c r="A193" s="3">
        <v>172</v>
      </c>
      <c r="B193" s="58">
        <v>44692</v>
      </c>
      <c r="C193" s="52" t="s">
        <v>399</v>
      </c>
      <c r="D193" s="53">
        <v>44680</v>
      </c>
      <c r="E193" s="60" t="s">
        <v>400</v>
      </c>
      <c r="F193" s="58">
        <v>44638</v>
      </c>
      <c r="G193" s="55" t="s">
        <v>401</v>
      </c>
      <c r="H193" s="25" t="s">
        <v>402</v>
      </c>
      <c r="I193" s="56">
        <v>25390.06</v>
      </c>
      <c r="J193" s="59">
        <v>67536.12</v>
      </c>
      <c r="K193" s="19">
        <f t="shared" si="7"/>
        <v>2170065.3300000005</v>
      </c>
      <c r="L193" s="65">
        <f t="shared" si="5"/>
        <v>42146.06</v>
      </c>
      <c r="M193" t="s">
        <v>18</v>
      </c>
    </row>
    <row r="194" spans="1:13" ht="45" x14ac:dyDescent="0.25">
      <c r="A194" s="3">
        <v>173</v>
      </c>
      <c r="B194" s="58">
        <v>44692</v>
      </c>
      <c r="C194" s="52" t="s">
        <v>381</v>
      </c>
      <c r="D194" s="53">
        <v>44685</v>
      </c>
      <c r="E194" s="54" t="s">
        <v>403</v>
      </c>
      <c r="F194" s="58">
        <v>44671</v>
      </c>
      <c r="G194" s="55" t="s">
        <v>404</v>
      </c>
      <c r="H194" s="25" t="s">
        <v>405</v>
      </c>
      <c r="I194" s="56">
        <v>15899.64</v>
      </c>
      <c r="J194" s="57">
        <v>15899.64</v>
      </c>
      <c r="K194" s="19">
        <f t="shared" si="7"/>
        <v>2170065.3300000005</v>
      </c>
      <c r="L194" s="65">
        <f t="shared" si="5"/>
        <v>0</v>
      </c>
    </row>
    <row r="195" spans="1:13" ht="30" x14ac:dyDescent="0.25">
      <c r="A195" s="3">
        <v>174</v>
      </c>
      <c r="B195" s="58">
        <v>44693</v>
      </c>
      <c r="C195" s="52" t="s">
        <v>407</v>
      </c>
      <c r="D195" s="53">
        <v>44684</v>
      </c>
      <c r="E195" s="54" t="s">
        <v>408</v>
      </c>
      <c r="F195" s="58">
        <v>44679</v>
      </c>
      <c r="G195" s="55" t="s">
        <v>409</v>
      </c>
      <c r="H195" s="25" t="s">
        <v>410</v>
      </c>
      <c r="I195" s="56">
        <v>19499.91</v>
      </c>
      <c r="J195" s="57">
        <v>19499.91</v>
      </c>
      <c r="K195" s="19">
        <f t="shared" si="7"/>
        <v>2170065.3300000005</v>
      </c>
      <c r="L195" s="65">
        <f t="shared" si="5"/>
        <v>0</v>
      </c>
    </row>
    <row r="196" spans="1:13" ht="45" x14ac:dyDescent="0.25">
      <c r="A196" s="3">
        <v>175</v>
      </c>
      <c r="B196" s="58">
        <v>44694</v>
      </c>
      <c r="C196" s="52" t="s">
        <v>23</v>
      </c>
      <c r="D196" s="53">
        <v>44682</v>
      </c>
      <c r="E196" s="54" t="s">
        <v>412</v>
      </c>
      <c r="F196" s="58"/>
      <c r="G196" s="55"/>
      <c r="H196" s="25" t="s">
        <v>411</v>
      </c>
      <c r="I196" s="56">
        <v>20132.849999999999</v>
      </c>
      <c r="J196" s="57">
        <v>20132.849999999999</v>
      </c>
      <c r="K196" s="19">
        <f t="shared" si="7"/>
        <v>2170065.3300000005</v>
      </c>
      <c r="L196" s="65">
        <f t="shared" si="5"/>
        <v>0</v>
      </c>
    </row>
    <row r="197" spans="1:13" ht="45" x14ac:dyDescent="0.25">
      <c r="A197" s="3">
        <v>176</v>
      </c>
      <c r="B197" s="58">
        <v>44694</v>
      </c>
      <c r="C197" s="52" t="s">
        <v>22</v>
      </c>
      <c r="D197" s="53">
        <v>44671</v>
      </c>
      <c r="E197" s="54" t="s">
        <v>413</v>
      </c>
      <c r="F197" s="58"/>
      <c r="G197" s="55"/>
      <c r="H197" s="25" t="s">
        <v>414</v>
      </c>
      <c r="I197" s="56">
        <v>8912.5</v>
      </c>
      <c r="J197" s="57">
        <v>8912.5</v>
      </c>
      <c r="K197" s="19">
        <f t="shared" si="7"/>
        <v>2170065.3300000005</v>
      </c>
      <c r="L197" s="65">
        <f t="shared" si="5"/>
        <v>0</v>
      </c>
    </row>
    <row r="198" spans="1:13" ht="30" x14ac:dyDescent="0.25">
      <c r="A198" s="3">
        <v>177</v>
      </c>
      <c r="B198" s="58">
        <v>44694</v>
      </c>
      <c r="C198" s="52" t="s">
        <v>415</v>
      </c>
      <c r="D198" s="53">
        <v>44691</v>
      </c>
      <c r="E198" s="54" t="s">
        <v>44</v>
      </c>
      <c r="F198" s="58">
        <v>44614</v>
      </c>
      <c r="G198" s="55" t="s">
        <v>416</v>
      </c>
      <c r="H198" s="25" t="s">
        <v>417</v>
      </c>
      <c r="I198" s="56">
        <v>105000</v>
      </c>
      <c r="J198" s="57">
        <v>105000</v>
      </c>
      <c r="K198" s="19">
        <f t="shared" si="7"/>
        <v>2170065.3300000005</v>
      </c>
      <c r="L198" s="65">
        <f t="shared" si="5"/>
        <v>0</v>
      </c>
    </row>
    <row r="199" spans="1:13" x14ac:dyDescent="0.25">
      <c r="A199" s="3">
        <v>178</v>
      </c>
      <c r="B199" s="58">
        <v>44698</v>
      </c>
      <c r="C199" s="52" t="s">
        <v>421</v>
      </c>
      <c r="D199" s="53">
        <v>44692</v>
      </c>
      <c r="E199" s="54" t="s">
        <v>422</v>
      </c>
      <c r="F199" s="58">
        <v>44628</v>
      </c>
      <c r="G199" s="55" t="s">
        <v>423</v>
      </c>
      <c r="H199" s="3" t="s">
        <v>428</v>
      </c>
      <c r="I199" s="56">
        <v>321620.8</v>
      </c>
      <c r="J199" s="57">
        <v>321620.8</v>
      </c>
      <c r="K199" s="19">
        <f t="shared" si="7"/>
        <v>2170065.3300000005</v>
      </c>
      <c r="L199" s="65">
        <f t="shared" si="5"/>
        <v>0</v>
      </c>
    </row>
    <row r="200" spans="1:13" x14ac:dyDescent="0.25">
      <c r="A200" s="3">
        <v>179</v>
      </c>
      <c r="B200" s="58">
        <v>44698</v>
      </c>
      <c r="C200" s="52" t="s">
        <v>424</v>
      </c>
      <c r="D200" s="53">
        <v>44692</v>
      </c>
      <c r="E200" s="54" t="s">
        <v>425</v>
      </c>
      <c r="F200" s="58">
        <v>44685</v>
      </c>
      <c r="G200" s="55" t="s">
        <v>426</v>
      </c>
      <c r="H200" s="3" t="s">
        <v>427</v>
      </c>
      <c r="I200" s="56">
        <v>32682.98</v>
      </c>
      <c r="J200" s="57">
        <v>32682.98</v>
      </c>
      <c r="K200" s="19">
        <f t="shared" si="7"/>
        <v>2170065.3300000005</v>
      </c>
      <c r="L200" s="65">
        <f t="shared" si="5"/>
        <v>0</v>
      </c>
    </row>
    <row r="201" spans="1:13" ht="30" x14ac:dyDescent="0.25">
      <c r="A201" s="3">
        <v>180</v>
      </c>
      <c r="B201" s="58">
        <v>44700</v>
      </c>
      <c r="C201" s="52" t="s">
        <v>429</v>
      </c>
      <c r="D201" s="53">
        <v>44685</v>
      </c>
      <c r="E201" s="54" t="s">
        <v>430</v>
      </c>
      <c r="F201" s="58">
        <v>44614</v>
      </c>
      <c r="G201" s="55" t="s">
        <v>431</v>
      </c>
      <c r="H201" s="25" t="s">
        <v>432</v>
      </c>
      <c r="I201" s="56">
        <v>306000</v>
      </c>
      <c r="J201" s="57">
        <v>306000</v>
      </c>
      <c r="K201" s="19">
        <f t="shared" si="7"/>
        <v>2170065.3300000005</v>
      </c>
      <c r="L201" s="65">
        <f t="shared" si="5"/>
        <v>0</v>
      </c>
    </row>
    <row r="202" spans="1:13" ht="30" x14ac:dyDescent="0.25">
      <c r="A202" s="3">
        <v>181</v>
      </c>
      <c r="B202" s="58">
        <v>44701</v>
      </c>
      <c r="C202" s="52" t="s">
        <v>433</v>
      </c>
      <c r="D202" s="53">
        <v>44700</v>
      </c>
      <c r="E202" s="54" t="s">
        <v>440</v>
      </c>
      <c r="F202" s="58">
        <v>44643</v>
      </c>
      <c r="G202" s="94" t="s">
        <v>434</v>
      </c>
      <c r="H202" s="25" t="s">
        <v>435</v>
      </c>
      <c r="I202" s="56">
        <v>1500000</v>
      </c>
      <c r="J202" s="57">
        <v>1500000</v>
      </c>
      <c r="K202" s="19">
        <f t="shared" si="7"/>
        <v>2170065.3300000005</v>
      </c>
      <c r="L202" s="65">
        <f t="shared" si="5"/>
        <v>0</v>
      </c>
    </row>
    <row r="203" spans="1:13" ht="30" x14ac:dyDescent="0.25">
      <c r="A203" s="3">
        <v>182</v>
      </c>
      <c r="B203" s="58">
        <v>44704</v>
      </c>
      <c r="C203" s="52" t="s">
        <v>438</v>
      </c>
      <c r="D203" s="53">
        <v>44698</v>
      </c>
      <c r="E203" s="54" t="s">
        <v>439</v>
      </c>
      <c r="F203" s="58">
        <v>44676</v>
      </c>
      <c r="G203" s="55" t="s">
        <v>441</v>
      </c>
      <c r="H203" s="25" t="s">
        <v>442</v>
      </c>
      <c r="I203" s="56">
        <v>137116</v>
      </c>
      <c r="J203" s="57">
        <v>137116</v>
      </c>
      <c r="K203" s="19">
        <f t="shared" si="7"/>
        <v>2170065.3300000005</v>
      </c>
      <c r="L203" s="65">
        <f t="shared" si="5"/>
        <v>0</v>
      </c>
    </row>
    <row r="204" spans="1:13" ht="30" x14ac:dyDescent="0.25">
      <c r="A204" s="3">
        <v>183</v>
      </c>
      <c r="B204" s="58">
        <v>44704</v>
      </c>
      <c r="C204" s="52" t="s">
        <v>106</v>
      </c>
      <c r="D204" s="53">
        <v>44700</v>
      </c>
      <c r="E204" s="54" t="s">
        <v>443</v>
      </c>
      <c r="F204" s="58"/>
      <c r="G204" s="55"/>
      <c r="H204" s="25" t="s">
        <v>444</v>
      </c>
      <c r="I204" s="56">
        <v>348904.02</v>
      </c>
      <c r="J204" s="57">
        <v>348904.02</v>
      </c>
      <c r="K204" s="19">
        <f t="shared" si="7"/>
        <v>2170065.3300000005</v>
      </c>
      <c r="L204" s="65">
        <f t="shared" si="5"/>
        <v>0</v>
      </c>
    </row>
    <row r="205" spans="1:13" ht="30" x14ac:dyDescent="0.25">
      <c r="A205" s="3">
        <v>184</v>
      </c>
      <c r="B205" s="58">
        <v>44704</v>
      </c>
      <c r="C205" s="52" t="s">
        <v>445</v>
      </c>
      <c r="D205" s="53">
        <v>44694</v>
      </c>
      <c r="E205" s="54" t="s">
        <v>446</v>
      </c>
      <c r="F205" s="58">
        <v>44685</v>
      </c>
      <c r="G205" s="55" t="s">
        <v>447</v>
      </c>
      <c r="H205" s="25" t="s">
        <v>448</v>
      </c>
      <c r="I205" s="56">
        <v>19470</v>
      </c>
      <c r="J205" s="57">
        <v>19470</v>
      </c>
      <c r="K205" s="19">
        <f t="shared" si="7"/>
        <v>2170065.3300000005</v>
      </c>
      <c r="L205" s="65">
        <f t="shared" ref="L205:L268" si="8">J205-I205</f>
        <v>0</v>
      </c>
    </row>
    <row r="206" spans="1:13" ht="30" customHeight="1" x14ac:dyDescent="0.25">
      <c r="A206" s="3">
        <v>185</v>
      </c>
      <c r="B206" s="58">
        <v>44704</v>
      </c>
      <c r="C206" s="52" t="s">
        <v>449</v>
      </c>
      <c r="D206" s="53">
        <v>44699</v>
      </c>
      <c r="E206" s="54" t="s">
        <v>450</v>
      </c>
      <c r="F206" s="58">
        <v>44690</v>
      </c>
      <c r="G206" s="55" t="s">
        <v>451</v>
      </c>
      <c r="H206" s="25" t="s">
        <v>452</v>
      </c>
      <c r="I206" s="56">
        <v>145002.26999999999</v>
      </c>
      <c r="J206" s="57">
        <v>145002.26999999999</v>
      </c>
      <c r="K206" s="19">
        <f t="shared" si="7"/>
        <v>2170065.3300000005</v>
      </c>
      <c r="L206" s="65">
        <f t="shared" si="8"/>
        <v>0</v>
      </c>
    </row>
    <row r="207" spans="1:13" x14ac:dyDescent="0.25">
      <c r="A207" s="3">
        <v>186</v>
      </c>
      <c r="B207" s="58">
        <v>44706</v>
      </c>
      <c r="C207" s="52" t="s">
        <v>438</v>
      </c>
      <c r="D207" s="53">
        <v>44698</v>
      </c>
      <c r="E207" s="54" t="s">
        <v>453</v>
      </c>
      <c r="F207" s="58">
        <v>44692</v>
      </c>
      <c r="G207" s="55" t="s">
        <v>454</v>
      </c>
      <c r="H207" s="25" t="s">
        <v>455</v>
      </c>
      <c r="I207" s="56"/>
      <c r="J207" s="57">
        <v>127853</v>
      </c>
      <c r="K207" s="19">
        <f t="shared" si="7"/>
        <v>2297918.3300000005</v>
      </c>
      <c r="L207" s="65">
        <f t="shared" si="8"/>
        <v>127853</v>
      </c>
    </row>
    <row r="208" spans="1:13" ht="45" x14ac:dyDescent="0.25">
      <c r="A208" s="3">
        <v>187</v>
      </c>
      <c r="B208" s="58">
        <v>44706</v>
      </c>
      <c r="C208" s="52" t="s">
        <v>456</v>
      </c>
      <c r="D208" s="53">
        <v>44705</v>
      </c>
      <c r="E208" s="54" t="s">
        <v>457</v>
      </c>
      <c r="F208" s="58">
        <v>44700</v>
      </c>
      <c r="G208" s="55" t="s">
        <v>458</v>
      </c>
      <c r="H208" s="25" t="s">
        <v>459</v>
      </c>
      <c r="I208" s="56">
        <v>7700</v>
      </c>
      <c r="J208" s="57">
        <v>7700</v>
      </c>
      <c r="K208" s="19">
        <f t="shared" si="7"/>
        <v>2297918.3300000005</v>
      </c>
      <c r="L208" s="65">
        <f t="shared" si="8"/>
        <v>0</v>
      </c>
    </row>
    <row r="209" spans="1:12" ht="30" x14ac:dyDescent="0.25">
      <c r="A209" s="3">
        <v>188</v>
      </c>
      <c r="B209" s="58">
        <v>44707</v>
      </c>
      <c r="C209" s="52" t="s">
        <v>460</v>
      </c>
      <c r="D209" s="53">
        <v>44699</v>
      </c>
      <c r="E209" s="54" t="s">
        <v>461</v>
      </c>
      <c r="F209" s="58">
        <v>44685</v>
      </c>
      <c r="G209" s="55" t="s">
        <v>462</v>
      </c>
      <c r="H209" s="25" t="s">
        <v>448</v>
      </c>
      <c r="I209" s="56">
        <v>180499.99</v>
      </c>
      <c r="J209" s="57">
        <v>180499.99</v>
      </c>
      <c r="K209" s="19">
        <f t="shared" si="7"/>
        <v>2297918.33</v>
      </c>
      <c r="L209" s="65">
        <f t="shared" si="8"/>
        <v>0</v>
      </c>
    </row>
    <row r="210" spans="1:12" x14ac:dyDescent="0.25">
      <c r="A210" s="3">
        <v>189</v>
      </c>
      <c r="B210" s="58">
        <v>44712</v>
      </c>
      <c r="C210" s="52" t="s">
        <v>130</v>
      </c>
      <c r="D210" s="53"/>
      <c r="E210" s="54"/>
      <c r="F210" s="58"/>
      <c r="G210" s="55"/>
      <c r="H210" s="25" t="s">
        <v>384</v>
      </c>
      <c r="I210" s="56">
        <v>39385.629999999997</v>
      </c>
      <c r="J210" s="57">
        <v>39385.629999999997</v>
      </c>
      <c r="K210" s="19">
        <f t="shared" si="7"/>
        <v>2297918.33</v>
      </c>
      <c r="L210" s="65">
        <f t="shared" si="8"/>
        <v>0</v>
      </c>
    </row>
    <row r="211" spans="1:12" ht="30" x14ac:dyDescent="0.25">
      <c r="A211" s="3">
        <v>190</v>
      </c>
      <c r="B211" s="58">
        <v>44713</v>
      </c>
      <c r="C211" s="52" t="s">
        <v>449</v>
      </c>
      <c r="D211" s="53">
        <v>44707</v>
      </c>
      <c r="E211" s="60" t="s">
        <v>463</v>
      </c>
      <c r="F211" s="58">
        <v>44650</v>
      </c>
      <c r="G211" s="94" t="s">
        <v>465</v>
      </c>
      <c r="H211" s="25" t="s">
        <v>464</v>
      </c>
      <c r="I211" s="56"/>
      <c r="J211" s="57">
        <f>86379.95+91387.62</f>
        <v>177767.57</v>
      </c>
      <c r="K211" s="19">
        <f t="shared" si="7"/>
        <v>2475685.9</v>
      </c>
      <c r="L211" s="65">
        <f t="shared" si="8"/>
        <v>177767.57</v>
      </c>
    </row>
    <row r="212" spans="1:12" ht="30" x14ac:dyDescent="0.25">
      <c r="A212" s="3">
        <v>191</v>
      </c>
      <c r="B212" s="58">
        <v>44713</v>
      </c>
      <c r="C212" s="52" t="s">
        <v>181</v>
      </c>
      <c r="D212" s="53">
        <v>44704</v>
      </c>
      <c r="E212" s="54" t="s">
        <v>466</v>
      </c>
      <c r="F212" s="58">
        <v>44700</v>
      </c>
      <c r="G212" s="55" t="s">
        <v>467</v>
      </c>
      <c r="H212" s="25" t="s">
        <v>468</v>
      </c>
      <c r="I212" s="56">
        <v>10915</v>
      </c>
      <c r="J212" s="57">
        <v>10915</v>
      </c>
      <c r="K212" s="19">
        <f t="shared" si="7"/>
        <v>2475685.9</v>
      </c>
      <c r="L212" s="65">
        <f t="shared" si="8"/>
        <v>0</v>
      </c>
    </row>
    <row r="213" spans="1:12" ht="45" x14ac:dyDescent="0.25">
      <c r="A213" s="3">
        <v>192</v>
      </c>
      <c r="B213" s="58">
        <v>44713</v>
      </c>
      <c r="C213" s="52" t="s">
        <v>407</v>
      </c>
      <c r="D213" s="53">
        <v>44704</v>
      </c>
      <c r="E213" s="54" t="s">
        <v>469</v>
      </c>
      <c r="F213" s="58">
        <v>44701</v>
      </c>
      <c r="G213" s="55" t="s">
        <v>470</v>
      </c>
      <c r="H213" s="25" t="s">
        <v>471</v>
      </c>
      <c r="I213" s="56"/>
      <c r="J213" s="57">
        <v>12725.12</v>
      </c>
      <c r="K213" s="19">
        <f t="shared" si="7"/>
        <v>2488411.02</v>
      </c>
      <c r="L213" s="65">
        <f t="shared" si="8"/>
        <v>12725.12</v>
      </c>
    </row>
    <row r="214" spans="1:12" ht="30" x14ac:dyDescent="0.25">
      <c r="A214" s="3">
        <v>193</v>
      </c>
      <c r="B214" s="58">
        <v>44713</v>
      </c>
      <c r="C214" s="52" t="s">
        <v>275</v>
      </c>
      <c r="D214" s="53">
        <v>44704</v>
      </c>
      <c r="E214" s="54" t="s">
        <v>472</v>
      </c>
      <c r="F214" s="58">
        <v>44698</v>
      </c>
      <c r="G214" s="55" t="s">
        <v>473</v>
      </c>
      <c r="H214" s="25" t="s">
        <v>474</v>
      </c>
      <c r="I214" s="56"/>
      <c r="J214" s="57">
        <v>128698.82</v>
      </c>
      <c r="K214" s="19">
        <f t="shared" si="7"/>
        <v>2617109.84</v>
      </c>
      <c r="L214" s="65">
        <f t="shared" si="8"/>
        <v>128698.82</v>
      </c>
    </row>
    <row r="215" spans="1:12" ht="30" x14ac:dyDescent="0.25">
      <c r="A215" s="3">
        <v>194</v>
      </c>
      <c r="B215" s="58">
        <v>44713</v>
      </c>
      <c r="C215" s="52" t="s">
        <v>475</v>
      </c>
      <c r="D215" s="53">
        <v>44711</v>
      </c>
      <c r="E215" s="54" t="s">
        <v>476</v>
      </c>
      <c r="F215" s="58">
        <v>44704</v>
      </c>
      <c r="G215" s="55" t="s">
        <v>477</v>
      </c>
      <c r="H215" s="25" t="s">
        <v>478</v>
      </c>
      <c r="I215" s="56"/>
      <c r="J215" s="57">
        <v>60818.44</v>
      </c>
      <c r="K215" s="19">
        <f t="shared" si="7"/>
        <v>2677928.2799999998</v>
      </c>
      <c r="L215" s="65">
        <f t="shared" si="8"/>
        <v>60818.44</v>
      </c>
    </row>
    <row r="216" spans="1:12" ht="30" x14ac:dyDescent="0.25">
      <c r="A216" s="3">
        <v>195</v>
      </c>
      <c r="B216" s="58">
        <v>44715</v>
      </c>
      <c r="C216" s="52" t="s">
        <v>24</v>
      </c>
      <c r="D216" s="53">
        <v>44709</v>
      </c>
      <c r="E216" s="54" t="s">
        <v>479</v>
      </c>
      <c r="F216" s="58"/>
      <c r="G216" s="55"/>
      <c r="H216" s="25" t="s">
        <v>480</v>
      </c>
      <c r="I216" s="56"/>
      <c r="J216" s="57">
        <v>268385.42</v>
      </c>
      <c r="K216" s="19">
        <f t="shared" si="7"/>
        <v>2946313.6999999997</v>
      </c>
      <c r="L216" s="65">
        <f t="shared" si="8"/>
        <v>268385.42</v>
      </c>
    </row>
    <row r="217" spans="1:12" ht="30" x14ac:dyDescent="0.25">
      <c r="A217" s="3">
        <v>196</v>
      </c>
      <c r="B217" s="58">
        <v>44715</v>
      </c>
      <c r="C217" s="52" t="s">
        <v>481</v>
      </c>
      <c r="D217" s="53">
        <v>44698</v>
      </c>
      <c r="E217" s="54" t="s">
        <v>482</v>
      </c>
      <c r="F217" s="58">
        <v>44692</v>
      </c>
      <c r="G217" s="55" t="s">
        <v>483</v>
      </c>
      <c r="H217" s="25" t="s">
        <v>484</v>
      </c>
      <c r="I217" s="56"/>
      <c r="J217" s="57">
        <v>35808.559999999998</v>
      </c>
      <c r="K217" s="19">
        <f t="shared" si="7"/>
        <v>2982122.26</v>
      </c>
      <c r="L217" s="65">
        <f t="shared" si="8"/>
        <v>35808.559999999998</v>
      </c>
    </row>
    <row r="218" spans="1:12" ht="45" x14ac:dyDescent="0.25">
      <c r="A218" s="3">
        <v>197</v>
      </c>
      <c r="B218" s="58">
        <v>44715</v>
      </c>
      <c r="C218" s="52" t="s">
        <v>378</v>
      </c>
      <c r="D218" s="53">
        <v>44712</v>
      </c>
      <c r="E218" s="54" t="s">
        <v>485</v>
      </c>
      <c r="F218" s="58">
        <v>44704</v>
      </c>
      <c r="G218" s="55" t="s">
        <v>486</v>
      </c>
      <c r="H218" s="25" t="s">
        <v>487</v>
      </c>
      <c r="I218" s="56"/>
      <c r="J218" s="57">
        <v>42214.5</v>
      </c>
      <c r="K218" s="19">
        <f t="shared" si="7"/>
        <v>3024336.76</v>
      </c>
      <c r="L218" s="65">
        <f t="shared" si="8"/>
        <v>42214.5</v>
      </c>
    </row>
    <row r="219" spans="1:12" ht="30" x14ac:dyDescent="0.25">
      <c r="A219" s="3">
        <v>198</v>
      </c>
      <c r="B219" s="58">
        <v>44718</v>
      </c>
      <c r="C219" s="52" t="s">
        <v>20</v>
      </c>
      <c r="D219" s="53">
        <v>44715</v>
      </c>
      <c r="E219" s="54" t="s">
        <v>21</v>
      </c>
      <c r="F219" s="58"/>
      <c r="G219" s="55"/>
      <c r="H219" s="25" t="s">
        <v>513</v>
      </c>
      <c r="I219" s="56"/>
      <c r="J219" s="57">
        <v>44000</v>
      </c>
      <c r="K219" s="19">
        <f t="shared" si="7"/>
        <v>3068336.76</v>
      </c>
      <c r="L219" s="65">
        <v>44000</v>
      </c>
    </row>
    <row r="220" spans="1:12" ht="30" x14ac:dyDescent="0.25">
      <c r="A220" s="3">
        <v>199</v>
      </c>
      <c r="B220" s="58">
        <v>44718</v>
      </c>
      <c r="C220" s="52" t="s">
        <v>317</v>
      </c>
      <c r="D220" s="53">
        <v>44714</v>
      </c>
      <c r="E220" s="54" t="s">
        <v>514</v>
      </c>
      <c r="F220" s="58">
        <v>44712</v>
      </c>
      <c r="G220" s="55" t="s">
        <v>515</v>
      </c>
      <c r="H220" s="25" t="s">
        <v>516</v>
      </c>
      <c r="I220" s="56"/>
      <c r="J220" s="57">
        <v>22213.5</v>
      </c>
      <c r="K220" s="19">
        <f t="shared" si="7"/>
        <v>3090550.26</v>
      </c>
      <c r="L220" s="65">
        <v>22213.5</v>
      </c>
    </row>
    <row r="221" spans="1:12" ht="30" x14ac:dyDescent="0.25">
      <c r="A221" s="3">
        <v>200</v>
      </c>
      <c r="B221" s="58">
        <v>44719</v>
      </c>
      <c r="C221" s="52" t="s">
        <v>438</v>
      </c>
      <c r="D221" s="53">
        <v>44713</v>
      </c>
      <c r="E221" s="54" t="s">
        <v>517</v>
      </c>
      <c r="F221" s="58">
        <v>44706</v>
      </c>
      <c r="G221" s="55" t="s">
        <v>518</v>
      </c>
      <c r="H221" s="25" t="s">
        <v>519</v>
      </c>
      <c r="I221" s="56"/>
      <c r="J221" s="57">
        <v>113575</v>
      </c>
      <c r="K221" s="19">
        <f t="shared" si="7"/>
        <v>3204125.26</v>
      </c>
      <c r="L221" s="65">
        <v>113575</v>
      </c>
    </row>
    <row r="222" spans="1:12" ht="45" x14ac:dyDescent="0.25">
      <c r="A222" s="3">
        <v>201</v>
      </c>
      <c r="B222" s="58">
        <v>44719</v>
      </c>
      <c r="C222" s="52" t="s">
        <v>181</v>
      </c>
      <c r="D222" s="53">
        <v>44714</v>
      </c>
      <c r="E222" s="54" t="s">
        <v>520</v>
      </c>
      <c r="F222" s="58">
        <v>44713</v>
      </c>
      <c r="G222" s="55" t="s">
        <v>521</v>
      </c>
      <c r="H222" s="25" t="s">
        <v>522</v>
      </c>
      <c r="I222" s="56"/>
      <c r="J222" s="57">
        <v>8000</v>
      </c>
      <c r="K222" s="19">
        <f t="shared" si="7"/>
        <v>3212125.26</v>
      </c>
      <c r="L222" s="65">
        <v>8000</v>
      </c>
    </row>
    <row r="223" spans="1:12" ht="30" x14ac:dyDescent="0.25">
      <c r="A223" s="3">
        <v>202</v>
      </c>
      <c r="B223" s="58">
        <v>44720</v>
      </c>
      <c r="C223" s="52" t="s">
        <v>523</v>
      </c>
      <c r="D223" s="53">
        <v>44718</v>
      </c>
      <c r="E223" s="54" t="s">
        <v>44</v>
      </c>
      <c r="F223" s="58">
        <v>44700</v>
      </c>
      <c r="G223" s="55" t="s">
        <v>524</v>
      </c>
      <c r="H223" s="25" t="s">
        <v>525</v>
      </c>
      <c r="I223" s="56"/>
      <c r="J223" s="57">
        <v>99120</v>
      </c>
      <c r="K223" s="19">
        <f t="shared" si="7"/>
        <v>3311245.26</v>
      </c>
      <c r="L223" s="65">
        <v>99120</v>
      </c>
    </row>
    <row r="224" spans="1:12" ht="30" x14ac:dyDescent="0.25">
      <c r="A224" s="3">
        <v>203</v>
      </c>
      <c r="B224" s="58">
        <v>44720</v>
      </c>
      <c r="C224" s="52" t="s">
        <v>526</v>
      </c>
      <c r="D224" s="53">
        <v>44707</v>
      </c>
      <c r="E224" s="54" t="s">
        <v>527</v>
      </c>
      <c r="F224" s="58">
        <v>44704</v>
      </c>
      <c r="G224" s="55" t="s">
        <v>528</v>
      </c>
      <c r="H224" s="25" t="s">
        <v>529</v>
      </c>
      <c r="I224" s="56"/>
      <c r="J224" s="57">
        <v>143999.65</v>
      </c>
      <c r="K224" s="19">
        <f t="shared" si="7"/>
        <v>3455244.9099999997</v>
      </c>
      <c r="L224" s="65">
        <v>143999.65</v>
      </c>
    </row>
    <row r="225" spans="1:13" ht="30" x14ac:dyDescent="0.25">
      <c r="A225" s="3">
        <v>204</v>
      </c>
      <c r="B225" s="58">
        <v>44721</v>
      </c>
      <c r="C225" s="52" t="s">
        <v>45</v>
      </c>
      <c r="D225" s="63" t="s">
        <v>535</v>
      </c>
      <c r="E225" s="60" t="s">
        <v>534</v>
      </c>
      <c r="F225" s="103">
        <v>44707</v>
      </c>
      <c r="G225" s="55" t="s">
        <v>530</v>
      </c>
      <c r="H225" s="25" t="s">
        <v>531</v>
      </c>
      <c r="I225" s="56"/>
      <c r="J225" s="59">
        <v>164000</v>
      </c>
      <c r="K225" s="19">
        <f t="shared" si="7"/>
        <v>3619244.9099999997</v>
      </c>
      <c r="L225" s="65"/>
      <c r="M225" t="s">
        <v>18</v>
      </c>
    </row>
    <row r="226" spans="1:13" x14ac:dyDescent="0.25">
      <c r="A226" s="3">
        <v>205</v>
      </c>
      <c r="B226" s="58"/>
      <c r="C226" s="52"/>
      <c r="D226" s="63"/>
      <c r="E226" s="60"/>
      <c r="F226" s="58"/>
      <c r="G226" s="55"/>
      <c r="H226" s="25"/>
      <c r="I226" s="56"/>
      <c r="J226" s="57"/>
      <c r="K226" s="19">
        <f t="shared" si="7"/>
        <v>3619244.9099999997</v>
      </c>
      <c r="L226" s="65">
        <f t="shared" si="8"/>
        <v>0</v>
      </c>
    </row>
    <row r="227" spans="1:13" x14ac:dyDescent="0.25">
      <c r="A227" s="3">
        <v>206</v>
      </c>
      <c r="B227" s="58"/>
      <c r="C227" s="52"/>
      <c r="D227" s="53"/>
      <c r="E227" s="54"/>
      <c r="F227" s="58"/>
      <c r="G227" s="55"/>
      <c r="H227" s="3"/>
      <c r="I227" s="56"/>
      <c r="J227" s="57"/>
      <c r="K227" s="19">
        <f t="shared" si="7"/>
        <v>3619244.9099999997</v>
      </c>
      <c r="L227" s="65">
        <f t="shared" si="8"/>
        <v>0</v>
      </c>
    </row>
    <row r="228" spans="1:13" x14ac:dyDescent="0.25">
      <c r="A228" s="3">
        <v>207</v>
      </c>
      <c r="B228" s="58"/>
      <c r="C228" s="52"/>
      <c r="D228" s="53"/>
      <c r="E228" s="54"/>
      <c r="F228" s="58"/>
      <c r="G228" s="55"/>
      <c r="H228" s="3"/>
      <c r="I228" s="56"/>
      <c r="J228" s="57"/>
      <c r="K228" s="19">
        <f t="shared" si="7"/>
        <v>3619244.9099999997</v>
      </c>
      <c r="L228" s="65">
        <f t="shared" si="8"/>
        <v>0</v>
      </c>
    </row>
    <row r="229" spans="1:13" x14ac:dyDescent="0.25">
      <c r="A229" s="3">
        <v>208</v>
      </c>
      <c r="B229" s="58"/>
      <c r="C229" s="52"/>
      <c r="D229" s="53"/>
      <c r="E229" s="54"/>
      <c r="F229" s="58"/>
      <c r="G229" s="55"/>
      <c r="H229" s="3"/>
      <c r="I229" s="56"/>
      <c r="J229" s="57"/>
      <c r="K229" s="19">
        <f t="shared" si="7"/>
        <v>3619244.9099999997</v>
      </c>
      <c r="L229" s="65">
        <f t="shared" si="8"/>
        <v>0</v>
      </c>
    </row>
    <row r="230" spans="1:13" x14ac:dyDescent="0.25">
      <c r="A230" s="3">
        <v>209</v>
      </c>
      <c r="B230" s="58"/>
      <c r="C230" s="52"/>
      <c r="D230" s="53"/>
      <c r="E230" s="54"/>
      <c r="F230" s="58"/>
      <c r="G230" s="55"/>
      <c r="H230" s="3"/>
      <c r="I230" s="56"/>
      <c r="J230" s="57"/>
      <c r="K230" s="19">
        <f t="shared" si="7"/>
        <v>3619244.9099999997</v>
      </c>
      <c r="L230" s="65">
        <f t="shared" si="8"/>
        <v>0</v>
      </c>
    </row>
    <row r="231" spans="1:13" x14ac:dyDescent="0.25">
      <c r="A231" s="3">
        <v>210</v>
      </c>
      <c r="B231" s="58"/>
      <c r="C231" s="52"/>
      <c r="D231" s="53"/>
      <c r="E231" s="54"/>
      <c r="F231" s="58"/>
      <c r="G231" s="55"/>
      <c r="H231" s="3"/>
      <c r="I231" s="56"/>
      <c r="J231" s="57"/>
      <c r="K231" s="19">
        <f t="shared" si="7"/>
        <v>3619244.9099999997</v>
      </c>
      <c r="L231" s="65">
        <f t="shared" si="8"/>
        <v>0</v>
      </c>
    </row>
    <row r="232" spans="1:13" x14ac:dyDescent="0.25">
      <c r="A232" s="3">
        <v>211</v>
      </c>
      <c r="B232" s="58"/>
      <c r="C232" s="52"/>
      <c r="D232" s="53"/>
      <c r="E232" s="54"/>
      <c r="F232" s="58"/>
      <c r="G232" s="55"/>
      <c r="H232" s="3"/>
      <c r="I232" s="56"/>
      <c r="J232" s="57"/>
      <c r="K232" s="19">
        <f t="shared" ref="K232:K295" si="9">K231+J232-I232</f>
        <v>3619244.9099999997</v>
      </c>
      <c r="L232" s="65">
        <f t="shared" si="8"/>
        <v>0</v>
      </c>
    </row>
    <row r="233" spans="1:13" x14ac:dyDescent="0.25">
      <c r="A233" s="3">
        <v>212</v>
      </c>
      <c r="B233" s="58"/>
      <c r="C233" s="52"/>
      <c r="D233" s="53"/>
      <c r="E233" s="54"/>
      <c r="F233" s="58"/>
      <c r="G233" s="55"/>
      <c r="H233" s="3"/>
      <c r="I233" s="56"/>
      <c r="J233" s="57"/>
      <c r="K233" s="19">
        <f t="shared" si="9"/>
        <v>3619244.9099999997</v>
      </c>
      <c r="L233" s="65">
        <f t="shared" si="8"/>
        <v>0</v>
      </c>
    </row>
    <row r="234" spans="1:13" x14ac:dyDescent="0.25">
      <c r="A234" s="3">
        <v>213</v>
      </c>
      <c r="B234" s="58"/>
      <c r="C234" s="52"/>
      <c r="D234" s="53"/>
      <c r="E234" s="54"/>
      <c r="F234" s="58"/>
      <c r="G234" s="55"/>
      <c r="H234" s="3"/>
      <c r="I234" s="56"/>
      <c r="J234" s="57"/>
      <c r="K234" s="19">
        <f t="shared" si="9"/>
        <v>3619244.9099999997</v>
      </c>
      <c r="L234" s="65">
        <f t="shared" si="8"/>
        <v>0</v>
      </c>
    </row>
    <row r="235" spans="1:13" x14ac:dyDescent="0.25">
      <c r="A235" s="3">
        <v>214</v>
      </c>
      <c r="B235" s="58"/>
      <c r="C235" s="52"/>
      <c r="D235" s="53"/>
      <c r="E235" s="54"/>
      <c r="F235" s="58"/>
      <c r="G235" s="55"/>
      <c r="H235" s="3"/>
      <c r="I235" s="56"/>
      <c r="J235" s="57"/>
      <c r="K235" s="19">
        <f t="shared" si="9"/>
        <v>3619244.9099999997</v>
      </c>
      <c r="L235" s="65">
        <f t="shared" si="8"/>
        <v>0</v>
      </c>
    </row>
    <row r="236" spans="1:13" x14ac:dyDescent="0.25">
      <c r="A236" s="3">
        <v>215</v>
      </c>
      <c r="B236" s="58"/>
      <c r="C236" s="52"/>
      <c r="D236" s="53"/>
      <c r="E236" s="54"/>
      <c r="F236" s="58"/>
      <c r="G236" s="55"/>
      <c r="H236" s="3"/>
      <c r="I236" s="56"/>
      <c r="J236" s="57"/>
      <c r="K236" s="19">
        <f t="shared" si="9"/>
        <v>3619244.9099999997</v>
      </c>
      <c r="L236" s="65">
        <f t="shared" si="8"/>
        <v>0</v>
      </c>
    </row>
    <row r="237" spans="1:13" x14ac:dyDescent="0.25">
      <c r="A237" s="3">
        <v>216</v>
      </c>
      <c r="B237" s="58"/>
      <c r="C237" s="52"/>
      <c r="D237" s="53"/>
      <c r="E237" s="54"/>
      <c r="F237" s="58"/>
      <c r="G237" s="55"/>
      <c r="H237" s="3"/>
      <c r="I237" s="56"/>
      <c r="J237" s="57"/>
      <c r="K237" s="19">
        <f t="shared" si="9"/>
        <v>3619244.9099999997</v>
      </c>
      <c r="L237" s="65">
        <f t="shared" si="8"/>
        <v>0</v>
      </c>
    </row>
    <row r="238" spans="1:13" x14ac:dyDescent="0.25">
      <c r="A238" s="3">
        <v>217</v>
      </c>
      <c r="B238" s="58"/>
      <c r="C238" s="52"/>
      <c r="D238" s="53"/>
      <c r="E238" s="54"/>
      <c r="F238" s="58"/>
      <c r="G238" s="55"/>
      <c r="H238" s="3"/>
      <c r="I238" s="56"/>
      <c r="J238" s="57"/>
      <c r="K238" s="19">
        <f t="shared" si="9"/>
        <v>3619244.9099999997</v>
      </c>
      <c r="L238" s="65">
        <f t="shared" si="8"/>
        <v>0</v>
      </c>
    </row>
    <row r="239" spans="1:13" x14ac:dyDescent="0.25">
      <c r="A239" s="3">
        <v>218</v>
      </c>
      <c r="B239" s="58"/>
      <c r="C239" s="52"/>
      <c r="D239" s="53"/>
      <c r="E239" s="54"/>
      <c r="F239" s="58"/>
      <c r="G239" s="55"/>
      <c r="H239" s="3"/>
      <c r="I239" s="56"/>
      <c r="J239" s="57"/>
      <c r="K239" s="19">
        <f t="shared" si="9"/>
        <v>3619244.9099999997</v>
      </c>
      <c r="L239" s="65">
        <f t="shared" si="8"/>
        <v>0</v>
      </c>
    </row>
    <row r="240" spans="1:13" x14ac:dyDescent="0.25">
      <c r="A240" s="3">
        <v>219</v>
      </c>
      <c r="B240" s="58"/>
      <c r="C240" s="52"/>
      <c r="D240" s="53"/>
      <c r="E240" s="54"/>
      <c r="F240" s="58"/>
      <c r="G240" s="55"/>
      <c r="H240" s="3"/>
      <c r="I240" s="56"/>
      <c r="J240" s="57"/>
      <c r="K240" s="19">
        <f t="shared" si="9"/>
        <v>3619244.9099999997</v>
      </c>
      <c r="L240" s="65">
        <f t="shared" si="8"/>
        <v>0</v>
      </c>
    </row>
    <row r="241" spans="1:12" x14ac:dyDescent="0.25">
      <c r="A241" s="3">
        <v>220</v>
      </c>
      <c r="B241" s="58"/>
      <c r="C241" s="52"/>
      <c r="D241" s="53"/>
      <c r="E241" s="54"/>
      <c r="F241" s="58"/>
      <c r="G241" s="55"/>
      <c r="H241" s="3"/>
      <c r="I241" s="56"/>
      <c r="J241" s="57"/>
      <c r="K241" s="19">
        <f t="shared" si="9"/>
        <v>3619244.9099999997</v>
      </c>
      <c r="L241" s="65">
        <f t="shared" si="8"/>
        <v>0</v>
      </c>
    </row>
    <row r="242" spans="1:12" x14ac:dyDescent="0.25">
      <c r="A242" s="3">
        <v>221</v>
      </c>
      <c r="B242" s="58"/>
      <c r="C242" s="52"/>
      <c r="D242" s="53"/>
      <c r="E242" s="54"/>
      <c r="F242" s="58"/>
      <c r="G242" s="55"/>
      <c r="H242" s="3"/>
      <c r="I242" s="56"/>
      <c r="J242" s="57"/>
      <c r="K242" s="19">
        <f t="shared" si="9"/>
        <v>3619244.9099999997</v>
      </c>
      <c r="L242" s="65">
        <f t="shared" si="8"/>
        <v>0</v>
      </c>
    </row>
    <row r="243" spans="1:12" x14ac:dyDescent="0.25">
      <c r="A243" s="3">
        <v>222</v>
      </c>
      <c r="B243" s="58"/>
      <c r="C243" s="52"/>
      <c r="D243" s="53"/>
      <c r="E243" s="54"/>
      <c r="F243" s="58"/>
      <c r="G243" s="55"/>
      <c r="H243" s="3"/>
      <c r="I243" s="56"/>
      <c r="J243" s="57"/>
      <c r="K243" s="19">
        <f t="shared" si="9"/>
        <v>3619244.9099999997</v>
      </c>
      <c r="L243" s="65">
        <f t="shared" si="8"/>
        <v>0</v>
      </c>
    </row>
    <row r="244" spans="1:12" x14ac:dyDescent="0.25">
      <c r="A244" s="3">
        <v>223</v>
      </c>
      <c r="B244" s="58"/>
      <c r="C244" s="52"/>
      <c r="D244" s="53"/>
      <c r="E244" s="54"/>
      <c r="F244" s="58"/>
      <c r="G244" s="55"/>
      <c r="H244" s="3"/>
      <c r="I244" s="56"/>
      <c r="J244" s="57"/>
      <c r="K244" s="19">
        <f t="shared" si="9"/>
        <v>3619244.9099999997</v>
      </c>
      <c r="L244" s="65">
        <f t="shared" si="8"/>
        <v>0</v>
      </c>
    </row>
    <row r="245" spans="1:12" x14ac:dyDescent="0.25">
      <c r="A245" s="3">
        <v>224</v>
      </c>
      <c r="B245" s="58"/>
      <c r="C245" s="52"/>
      <c r="D245" s="53"/>
      <c r="E245" s="54"/>
      <c r="F245" s="58"/>
      <c r="G245" s="55"/>
      <c r="H245" s="3"/>
      <c r="I245" s="56"/>
      <c r="J245" s="57"/>
      <c r="K245" s="19">
        <f t="shared" si="9"/>
        <v>3619244.9099999997</v>
      </c>
      <c r="L245" s="65">
        <f t="shared" si="8"/>
        <v>0</v>
      </c>
    </row>
    <row r="246" spans="1:12" x14ac:dyDescent="0.25">
      <c r="A246" s="3">
        <v>225</v>
      </c>
      <c r="B246" s="58"/>
      <c r="C246" s="52"/>
      <c r="D246" s="53"/>
      <c r="E246" s="54"/>
      <c r="F246" s="58"/>
      <c r="G246" s="55"/>
      <c r="H246" s="3"/>
      <c r="I246" s="56"/>
      <c r="J246" s="57"/>
      <c r="K246" s="19">
        <f t="shared" si="9"/>
        <v>3619244.9099999997</v>
      </c>
      <c r="L246" s="65">
        <f t="shared" si="8"/>
        <v>0</v>
      </c>
    </row>
    <row r="247" spans="1:12" x14ac:dyDescent="0.25">
      <c r="A247" s="3">
        <v>226</v>
      </c>
      <c r="B247" s="58"/>
      <c r="C247" s="52"/>
      <c r="D247" s="53"/>
      <c r="E247" s="54"/>
      <c r="F247" s="58"/>
      <c r="G247" s="55"/>
      <c r="H247" s="3"/>
      <c r="I247" s="56"/>
      <c r="J247" s="57"/>
      <c r="K247" s="19">
        <f t="shared" si="9"/>
        <v>3619244.9099999997</v>
      </c>
      <c r="L247" s="65">
        <f t="shared" si="8"/>
        <v>0</v>
      </c>
    </row>
    <row r="248" spans="1:12" x14ac:dyDescent="0.25">
      <c r="A248" s="3">
        <v>227</v>
      </c>
      <c r="B248" s="58"/>
      <c r="C248" s="52"/>
      <c r="D248" s="53"/>
      <c r="E248" s="54"/>
      <c r="F248" s="58"/>
      <c r="G248" s="55"/>
      <c r="H248" s="3"/>
      <c r="I248" s="56"/>
      <c r="J248" s="57"/>
      <c r="K248" s="19">
        <f t="shared" si="9"/>
        <v>3619244.9099999997</v>
      </c>
      <c r="L248" s="65">
        <f t="shared" si="8"/>
        <v>0</v>
      </c>
    </row>
    <row r="249" spans="1:12" x14ac:dyDescent="0.25">
      <c r="A249" s="3">
        <v>228</v>
      </c>
      <c r="B249" s="58"/>
      <c r="C249" s="52"/>
      <c r="D249" s="53"/>
      <c r="E249" s="54"/>
      <c r="F249" s="58"/>
      <c r="G249" s="55"/>
      <c r="H249" s="3"/>
      <c r="I249" s="56"/>
      <c r="J249" s="57"/>
      <c r="K249" s="19">
        <f t="shared" si="9"/>
        <v>3619244.9099999997</v>
      </c>
      <c r="L249" s="65">
        <f t="shared" si="8"/>
        <v>0</v>
      </c>
    </row>
    <row r="250" spans="1:12" x14ac:dyDescent="0.25">
      <c r="A250" s="3">
        <v>229</v>
      </c>
      <c r="B250" s="58"/>
      <c r="C250" s="52"/>
      <c r="D250" s="53"/>
      <c r="E250" s="54"/>
      <c r="F250" s="58"/>
      <c r="G250" s="55"/>
      <c r="H250" s="3"/>
      <c r="I250" s="56"/>
      <c r="J250" s="57"/>
      <c r="K250" s="19">
        <f t="shared" si="9"/>
        <v>3619244.9099999997</v>
      </c>
      <c r="L250" s="65">
        <f t="shared" si="8"/>
        <v>0</v>
      </c>
    </row>
    <row r="251" spans="1:12" x14ac:dyDescent="0.25">
      <c r="A251" s="3">
        <v>230</v>
      </c>
      <c r="B251" s="58"/>
      <c r="C251" s="52"/>
      <c r="D251" s="53"/>
      <c r="E251" s="54"/>
      <c r="F251" s="58"/>
      <c r="G251" s="55"/>
      <c r="H251" s="3"/>
      <c r="I251" s="56"/>
      <c r="J251" s="57"/>
      <c r="K251" s="19">
        <f t="shared" si="9"/>
        <v>3619244.9099999997</v>
      </c>
      <c r="L251" s="65">
        <f t="shared" si="8"/>
        <v>0</v>
      </c>
    </row>
    <row r="252" spans="1:12" x14ac:dyDescent="0.25">
      <c r="A252" s="3">
        <v>231</v>
      </c>
      <c r="B252" s="58"/>
      <c r="C252" s="52"/>
      <c r="D252" s="53"/>
      <c r="E252" s="54"/>
      <c r="F252" s="58"/>
      <c r="G252" s="55"/>
      <c r="H252" s="3"/>
      <c r="I252" s="56"/>
      <c r="J252" s="57"/>
      <c r="K252" s="19">
        <f t="shared" si="9"/>
        <v>3619244.9099999997</v>
      </c>
      <c r="L252" s="65">
        <f t="shared" si="8"/>
        <v>0</v>
      </c>
    </row>
    <row r="253" spans="1:12" x14ac:dyDescent="0.25">
      <c r="A253" s="3">
        <v>232</v>
      </c>
      <c r="B253" s="58"/>
      <c r="C253" s="52"/>
      <c r="D253" s="53"/>
      <c r="E253" s="54"/>
      <c r="F253" s="58"/>
      <c r="G253" s="55"/>
      <c r="H253" s="3"/>
      <c r="I253" s="56"/>
      <c r="J253" s="57"/>
      <c r="K253" s="19">
        <f t="shared" si="9"/>
        <v>3619244.9099999997</v>
      </c>
      <c r="L253" s="65">
        <f t="shared" si="8"/>
        <v>0</v>
      </c>
    </row>
    <row r="254" spans="1:12" x14ac:dyDescent="0.25">
      <c r="A254" s="3">
        <v>233</v>
      </c>
      <c r="B254" s="58"/>
      <c r="C254" s="52"/>
      <c r="D254" s="53"/>
      <c r="E254" s="54"/>
      <c r="F254" s="58"/>
      <c r="G254" s="55"/>
      <c r="H254" s="3"/>
      <c r="I254" s="56"/>
      <c r="J254" s="57"/>
      <c r="K254" s="19">
        <f t="shared" si="9"/>
        <v>3619244.9099999997</v>
      </c>
      <c r="L254" s="65">
        <f t="shared" si="8"/>
        <v>0</v>
      </c>
    </row>
    <row r="255" spans="1:12" x14ac:dyDescent="0.25">
      <c r="A255" s="3">
        <v>234</v>
      </c>
      <c r="B255" s="58"/>
      <c r="C255" s="52"/>
      <c r="D255" s="53"/>
      <c r="E255" s="54"/>
      <c r="F255" s="58"/>
      <c r="G255" s="55"/>
      <c r="H255" s="3"/>
      <c r="I255" s="56"/>
      <c r="J255" s="57"/>
      <c r="K255" s="19">
        <f t="shared" si="9"/>
        <v>3619244.9099999997</v>
      </c>
      <c r="L255" s="65">
        <f t="shared" si="8"/>
        <v>0</v>
      </c>
    </row>
    <row r="256" spans="1:12" x14ac:dyDescent="0.25">
      <c r="A256" s="3">
        <v>235</v>
      </c>
      <c r="B256" s="58"/>
      <c r="C256" s="52"/>
      <c r="D256" s="53"/>
      <c r="E256" s="54"/>
      <c r="F256" s="58"/>
      <c r="G256" s="55"/>
      <c r="H256" s="3"/>
      <c r="I256" s="56"/>
      <c r="J256" s="57"/>
      <c r="K256" s="19">
        <f t="shared" si="9"/>
        <v>3619244.9099999997</v>
      </c>
      <c r="L256" s="65">
        <f t="shared" si="8"/>
        <v>0</v>
      </c>
    </row>
    <row r="257" spans="1:12" x14ac:dyDescent="0.25">
      <c r="A257" s="3">
        <v>236</v>
      </c>
      <c r="B257" s="58"/>
      <c r="C257" s="52"/>
      <c r="D257" s="53"/>
      <c r="E257" s="54"/>
      <c r="F257" s="58"/>
      <c r="G257" s="55"/>
      <c r="H257" s="3"/>
      <c r="I257" s="56"/>
      <c r="J257" s="57"/>
      <c r="K257" s="19">
        <f t="shared" si="9"/>
        <v>3619244.9099999997</v>
      </c>
      <c r="L257" s="65">
        <f t="shared" si="8"/>
        <v>0</v>
      </c>
    </row>
    <row r="258" spans="1:12" x14ac:dyDescent="0.25">
      <c r="A258" s="3">
        <v>237</v>
      </c>
      <c r="B258" s="58"/>
      <c r="C258" s="52"/>
      <c r="D258" s="53"/>
      <c r="E258" s="54"/>
      <c r="F258" s="58"/>
      <c r="G258" s="55"/>
      <c r="H258" s="3"/>
      <c r="I258" s="56"/>
      <c r="J258" s="57"/>
      <c r="K258" s="19">
        <f t="shared" si="9"/>
        <v>3619244.9099999997</v>
      </c>
      <c r="L258" s="65">
        <f t="shared" si="8"/>
        <v>0</v>
      </c>
    </row>
    <row r="259" spans="1:12" x14ac:dyDescent="0.25">
      <c r="A259" s="3">
        <v>238</v>
      </c>
      <c r="B259" s="58"/>
      <c r="C259" s="52"/>
      <c r="D259" s="53"/>
      <c r="E259" s="54"/>
      <c r="F259" s="58"/>
      <c r="G259" s="55"/>
      <c r="H259" s="3"/>
      <c r="I259" s="56"/>
      <c r="J259" s="57"/>
      <c r="K259" s="19">
        <f t="shared" si="9"/>
        <v>3619244.9099999997</v>
      </c>
      <c r="L259" s="65">
        <f t="shared" si="8"/>
        <v>0</v>
      </c>
    </row>
    <row r="260" spans="1:12" x14ac:dyDescent="0.25">
      <c r="A260" s="3">
        <v>239</v>
      </c>
      <c r="B260" s="58"/>
      <c r="C260" s="52"/>
      <c r="D260" s="53"/>
      <c r="E260" s="54"/>
      <c r="F260" s="58"/>
      <c r="G260" s="55"/>
      <c r="H260" s="3"/>
      <c r="I260" s="56"/>
      <c r="J260" s="57"/>
      <c r="K260" s="19">
        <f t="shared" si="9"/>
        <v>3619244.9099999997</v>
      </c>
      <c r="L260" s="65">
        <f t="shared" si="8"/>
        <v>0</v>
      </c>
    </row>
    <row r="261" spans="1:12" x14ac:dyDescent="0.25">
      <c r="A261" s="3">
        <v>240</v>
      </c>
      <c r="B261" s="58"/>
      <c r="C261" s="52"/>
      <c r="D261" s="53"/>
      <c r="E261" s="54"/>
      <c r="F261" s="58"/>
      <c r="G261" s="55"/>
      <c r="H261" s="3"/>
      <c r="I261" s="56"/>
      <c r="J261" s="57"/>
      <c r="K261" s="19">
        <f t="shared" si="9"/>
        <v>3619244.9099999997</v>
      </c>
      <c r="L261" s="65">
        <f t="shared" si="8"/>
        <v>0</v>
      </c>
    </row>
    <row r="262" spans="1:12" x14ac:dyDescent="0.25">
      <c r="A262" s="3">
        <v>241</v>
      </c>
      <c r="B262" s="58"/>
      <c r="C262" s="52"/>
      <c r="D262" s="53"/>
      <c r="E262" s="54"/>
      <c r="F262" s="58"/>
      <c r="G262" s="55"/>
      <c r="H262" s="3"/>
      <c r="I262" s="56"/>
      <c r="J262" s="57"/>
      <c r="K262" s="19">
        <f t="shared" si="9"/>
        <v>3619244.9099999997</v>
      </c>
      <c r="L262" s="65">
        <f t="shared" si="8"/>
        <v>0</v>
      </c>
    </row>
    <row r="263" spans="1:12" x14ac:dyDescent="0.25">
      <c r="A263" s="3">
        <v>242</v>
      </c>
      <c r="B263" s="58"/>
      <c r="C263" s="52"/>
      <c r="D263" s="53"/>
      <c r="E263" s="54"/>
      <c r="F263" s="58"/>
      <c r="G263" s="55"/>
      <c r="H263" s="3"/>
      <c r="I263" s="56"/>
      <c r="J263" s="57"/>
      <c r="K263" s="19">
        <f t="shared" si="9"/>
        <v>3619244.9099999997</v>
      </c>
      <c r="L263" s="65">
        <f t="shared" si="8"/>
        <v>0</v>
      </c>
    </row>
    <row r="264" spans="1:12" x14ac:dyDescent="0.25">
      <c r="A264" s="3">
        <v>243</v>
      </c>
      <c r="B264" s="58"/>
      <c r="C264" s="52"/>
      <c r="D264" s="53"/>
      <c r="E264" s="54"/>
      <c r="F264" s="58"/>
      <c r="G264" s="55"/>
      <c r="H264" s="3"/>
      <c r="I264" s="56"/>
      <c r="J264" s="57"/>
      <c r="K264" s="19">
        <f t="shared" si="9"/>
        <v>3619244.9099999997</v>
      </c>
      <c r="L264" s="65">
        <f t="shared" si="8"/>
        <v>0</v>
      </c>
    </row>
    <row r="265" spans="1:12" x14ac:dyDescent="0.25">
      <c r="A265" s="3">
        <v>244</v>
      </c>
      <c r="B265" s="58"/>
      <c r="C265" s="52"/>
      <c r="D265" s="53"/>
      <c r="E265" s="54"/>
      <c r="F265" s="58"/>
      <c r="G265" s="55"/>
      <c r="H265" s="3"/>
      <c r="I265" s="56"/>
      <c r="J265" s="57"/>
      <c r="K265" s="19">
        <f t="shared" si="9"/>
        <v>3619244.9099999997</v>
      </c>
      <c r="L265" s="65">
        <f t="shared" si="8"/>
        <v>0</v>
      </c>
    </row>
    <row r="266" spans="1:12" x14ac:dyDescent="0.25">
      <c r="A266" s="3">
        <v>245</v>
      </c>
      <c r="B266" s="58"/>
      <c r="C266" s="52"/>
      <c r="D266" s="53"/>
      <c r="E266" s="54"/>
      <c r="F266" s="58"/>
      <c r="G266" s="55"/>
      <c r="H266" s="3"/>
      <c r="I266" s="56"/>
      <c r="J266" s="57"/>
      <c r="K266" s="19">
        <f t="shared" si="9"/>
        <v>3619244.9099999997</v>
      </c>
      <c r="L266" s="65">
        <f t="shared" si="8"/>
        <v>0</v>
      </c>
    </row>
    <row r="267" spans="1:12" x14ac:dyDescent="0.25">
      <c r="A267" s="3">
        <v>246</v>
      </c>
      <c r="B267" s="58"/>
      <c r="C267" s="52"/>
      <c r="D267" s="53"/>
      <c r="E267" s="54"/>
      <c r="F267" s="58"/>
      <c r="G267" s="55"/>
      <c r="H267" s="3"/>
      <c r="I267" s="56"/>
      <c r="J267" s="57"/>
      <c r="K267" s="19">
        <f t="shared" si="9"/>
        <v>3619244.9099999997</v>
      </c>
      <c r="L267" s="65">
        <f t="shared" si="8"/>
        <v>0</v>
      </c>
    </row>
    <row r="268" spans="1:12" x14ac:dyDescent="0.25">
      <c r="A268" s="3">
        <v>247</v>
      </c>
      <c r="B268" s="58"/>
      <c r="C268" s="52"/>
      <c r="D268" s="53"/>
      <c r="E268" s="54"/>
      <c r="F268" s="58"/>
      <c r="G268" s="55"/>
      <c r="H268" s="3"/>
      <c r="I268" s="56"/>
      <c r="J268" s="57"/>
      <c r="K268" s="19">
        <f t="shared" si="9"/>
        <v>3619244.9099999997</v>
      </c>
      <c r="L268" s="65">
        <f t="shared" si="8"/>
        <v>0</v>
      </c>
    </row>
    <row r="269" spans="1:12" x14ac:dyDescent="0.25">
      <c r="A269" s="3">
        <v>248</v>
      </c>
      <c r="B269" s="58"/>
      <c r="C269" s="52"/>
      <c r="D269" s="53"/>
      <c r="E269" s="54"/>
      <c r="F269" s="58"/>
      <c r="G269" s="55"/>
      <c r="H269" s="3"/>
      <c r="I269" s="56"/>
      <c r="J269" s="57"/>
      <c r="K269" s="19">
        <f t="shared" si="9"/>
        <v>3619244.9099999997</v>
      </c>
      <c r="L269" s="65">
        <f t="shared" ref="L269:L332" si="10">J269-I269</f>
        <v>0</v>
      </c>
    </row>
    <row r="270" spans="1:12" x14ac:dyDescent="0.25">
      <c r="A270" s="3">
        <v>249</v>
      </c>
      <c r="B270" s="58"/>
      <c r="C270" s="52"/>
      <c r="D270" s="53"/>
      <c r="E270" s="54"/>
      <c r="F270" s="58"/>
      <c r="G270" s="55"/>
      <c r="H270" s="3"/>
      <c r="I270" s="56"/>
      <c r="J270" s="57"/>
      <c r="K270" s="19">
        <f t="shared" si="9"/>
        <v>3619244.9099999997</v>
      </c>
      <c r="L270" s="65">
        <f t="shared" si="10"/>
        <v>0</v>
      </c>
    </row>
    <row r="271" spans="1:12" x14ac:dyDescent="0.25">
      <c r="A271" s="3">
        <v>250</v>
      </c>
      <c r="B271" s="58"/>
      <c r="C271" s="52"/>
      <c r="D271" s="53"/>
      <c r="E271" s="54"/>
      <c r="F271" s="58"/>
      <c r="G271" s="55"/>
      <c r="H271" s="3"/>
      <c r="I271" s="56"/>
      <c r="J271" s="57"/>
      <c r="K271" s="19">
        <f t="shared" si="9"/>
        <v>3619244.9099999997</v>
      </c>
      <c r="L271" s="65">
        <f t="shared" si="10"/>
        <v>0</v>
      </c>
    </row>
    <row r="272" spans="1:12" x14ac:dyDescent="0.25">
      <c r="A272" s="3">
        <v>251</v>
      </c>
      <c r="B272" s="58"/>
      <c r="C272" s="52"/>
      <c r="D272" s="53"/>
      <c r="E272" s="54"/>
      <c r="F272" s="58"/>
      <c r="G272" s="55"/>
      <c r="H272" s="3"/>
      <c r="I272" s="56"/>
      <c r="J272" s="57"/>
      <c r="K272" s="19">
        <f t="shared" si="9"/>
        <v>3619244.9099999997</v>
      </c>
      <c r="L272" s="65">
        <f t="shared" si="10"/>
        <v>0</v>
      </c>
    </row>
    <row r="273" spans="1:12" x14ac:dyDescent="0.25">
      <c r="A273" s="3">
        <v>252</v>
      </c>
      <c r="B273" s="58"/>
      <c r="C273" s="52"/>
      <c r="D273" s="53"/>
      <c r="E273" s="54"/>
      <c r="F273" s="58"/>
      <c r="G273" s="55"/>
      <c r="H273" s="3"/>
      <c r="I273" s="56"/>
      <c r="J273" s="57"/>
      <c r="K273" s="19">
        <f t="shared" si="9"/>
        <v>3619244.9099999997</v>
      </c>
      <c r="L273" s="65">
        <f t="shared" si="10"/>
        <v>0</v>
      </c>
    </row>
    <row r="274" spans="1:12" x14ac:dyDescent="0.25">
      <c r="A274" s="3">
        <v>253</v>
      </c>
      <c r="B274" s="58"/>
      <c r="C274" s="52"/>
      <c r="D274" s="53"/>
      <c r="E274" s="54"/>
      <c r="F274" s="58"/>
      <c r="G274" s="55"/>
      <c r="H274" s="3"/>
      <c r="I274" s="56"/>
      <c r="J274" s="57"/>
      <c r="K274" s="19">
        <f t="shared" si="9"/>
        <v>3619244.9099999997</v>
      </c>
      <c r="L274" s="65">
        <f t="shared" si="10"/>
        <v>0</v>
      </c>
    </row>
    <row r="275" spans="1:12" x14ac:dyDescent="0.25">
      <c r="A275" s="3">
        <v>254</v>
      </c>
      <c r="B275" s="58"/>
      <c r="C275" s="52"/>
      <c r="D275" s="53"/>
      <c r="E275" s="54"/>
      <c r="F275" s="58"/>
      <c r="G275" s="55"/>
      <c r="H275" s="3"/>
      <c r="I275" s="56"/>
      <c r="J275" s="57"/>
      <c r="K275" s="19">
        <f t="shared" si="9"/>
        <v>3619244.9099999997</v>
      </c>
      <c r="L275" s="65">
        <f t="shared" si="10"/>
        <v>0</v>
      </c>
    </row>
    <row r="276" spans="1:12" x14ac:dyDescent="0.25">
      <c r="A276" s="3">
        <v>255</v>
      </c>
      <c r="B276" s="58"/>
      <c r="C276" s="52"/>
      <c r="D276" s="53"/>
      <c r="E276" s="54"/>
      <c r="F276" s="58"/>
      <c r="G276" s="55"/>
      <c r="H276" s="3"/>
      <c r="I276" s="56"/>
      <c r="J276" s="57"/>
      <c r="K276" s="19">
        <f t="shared" si="9"/>
        <v>3619244.9099999997</v>
      </c>
      <c r="L276" s="65">
        <f t="shared" si="10"/>
        <v>0</v>
      </c>
    </row>
    <row r="277" spans="1:12" x14ac:dyDescent="0.25">
      <c r="A277" s="3">
        <v>256</v>
      </c>
      <c r="B277" s="58"/>
      <c r="C277" s="52"/>
      <c r="D277" s="53"/>
      <c r="E277" s="54"/>
      <c r="F277" s="58"/>
      <c r="G277" s="55"/>
      <c r="H277" s="3"/>
      <c r="I277" s="56"/>
      <c r="J277" s="57"/>
      <c r="K277" s="19">
        <f t="shared" si="9"/>
        <v>3619244.9099999997</v>
      </c>
      <c r="L277" s="65">
        <f t="shared" si="10"/>
        <v>0</v>
      </c>
    </row>
    <row r="278" spans="1:12" x14ac:dyDescent="0.25">
      <c r="A278" s="3">
        <v>257</v>
      </c>
      <c r="B278" s="58"/>
      <c r="C278" s="52"/>
      <c r="D278" s="53"/>
      <c r="E278" s="54"/>
      <c r="F278" s="58"/>
      <c r="G278" s="55"/>
      <c r="H278" s="3"/>
      <c r="I278" s="56"/>
      <c r="J278" s="57"/>
      <c r="K278" s="19">
        <f t="shared" si="9"/>
        <v>3619244.9099999997</v>
      </c>
      <c r="L278" s="65">
        <f t="shared" si="10"/>
        <v>0</v>
      </c>
    </row>
    <row r="279" spans="1:12" x14ac:dyDescent="0.25">
      <c r="A279" s="3">
        <v>258</v>
      </c>
      <c r="B279" s="58"/>
      <c r="C279" s="52"/>
      <c r="D279" s="53"/>
      <c r="E279" s="54"/>
      <c r="F279" s="58"/>
      <c r="G279" s="55"/>
      <c r="H279" s="3"/>
      <c r="I279" s="56"/>
      <c r="J279" s="57"/>
      <c r="K279" s="19">
        <f t="shared" si="9"/>
        <v>3619244.9099999997</v>
      </c>
      <c r="L279" s="65">
        <f t="shared" si="10"/>
        <v>0</v>
      </c>
    </row>
    <row r="280" spans="1:12" x14ac:dyDescent="0.25">
      <c r="A280" s="3">
        <v>259</v>
      </c>
      <c r="B280" s="58"/>
      <c r="C280" s="52"/>
      <c r="D280" s="53"/>
      <c r="E280" s="54"/>
      <c r="F280" s="58"/>
      <c r="G280" s="55"/>
      <c r="H280" s="3"/>
      <c r="I280" s="56"/>
      <c r="J280" s="57"/>
      <c r="K280" s="19">
        <f t="shared" si="9"/>
        <v>3619244.9099999997</v>
      </c>
      <c r="L280" s="65">
        <f t="shared" si="10"/>
        <v>0</v>
      </c>
    </row>
    <row r="281" spans="1:12" x14ac:dyDescent="0.25">
      <c r="A281" s="3">
        <v>260</v>
      </c>
      <c r="B281" s="58"/>
      <c r="C281" s="52"/>
      <c r="D281" s="53"/>
      <c r="E281" s="54"/>
      <c r="F281" s="58"/>
      <c r="G281" s="55"/>
      <c r="H281" s="3"/>
      <c r="I281" s="56"/>
      <c r="J281" s="57"/>
      <c r="K281" s="19">
        <f t="shared" si="9"/>
        <v>3619244.9099999997</v>
      </c>
      <c r="L281" s="65">
        <f t="shared" si="10"/>
        <v>0</v>
      </c>
    </row>
    <row r="282" spans="1:12" x14ac:dyDescent="0.25">
      <c r="A282" s="3">
        <v>261</v>
      </c>
      <c r="B282" s="58"/>
      <c r="C282" s="52"/>
      <c r="D282" s="53"/>
      <c r="E282" s="54"/>
      <c r="F282" s="58"/>
      <c r="G282" s="55"/>
      <c r="H282" s="3"/>
      <c r="I282" s="56"/>
      <c r="J282" s="57"/>
      <c r="K282" s="19">
        <f t="shared" si="9"/>
        <v>3619244.9099999997</v>
      </c>
      <c r="L282" s="65">
        <f t="shared" si="10"/>
        <v>0</v>
      </c>
    </row>
    <row r="283" spans="1:12" x14ac:dyDescent="0.25">
      <c r="A283" s="3">
        <v>262</v>
      </c>
      <c r="B283" s="58"/>
      <c r="C283" s="52"/>
      <c r="D283" s="53"/>
      <c r="E283" s="54"/>
      <c r="F283" s="58"/>
      <c r="G283" s="55"/>
      <c r="H283" s="3"/>
      <c r="I283" s="56"/>
      <c r="J283" s="57"/>
      <c r="K283" s="19">
        <f t="shared" si="9"/>
        <v>3619244.9099999997</v>
      </c>
      <c r="L283" s="65">
        <f t="shared" si="10"/>
        <v>0</v>
      </c>
    </row>
    <row r="284" spans="1:12" x14ac:dyDescent="0.25">
      <c r="A284" s="3">
        <v>263</v>
      </c>
      <c r="B284" s="58"/>
      <c r="C284" s="52"/>
      <c r="D284" s="53"/>
      <c r="E284" s="54"/>
      <c r="F284" s="58"/>
      <c r="G284" s="55"/>
      <c r="H284" s="3"/>
      <c r="I284" s="56"/>
      <c r="J284" s="57"/>
      <c r="K284" s="19">
        <f t="shared" si="9"/>
        <v>3619244.9099999997</v>
      </c>
      <c r="L284" s="65">
        <f t="shared" si="10"/>
        <v>0</v>
      </c>
    </row>
    <row r="285" spans="1:12" x14ac:dyDescent="0.25">
      <c r="A285" s="3">
        <v>264</v>
      </c>
      <c r="B285" s="58"/>
      <c r="C285" s="52"/>
      <c r="D285" s="53"/>
      <c r="E285" s="54"/>
      <c r="F285" s="58"/>
      <c r="G285" s="55"/>
      <c r="H285" s="3"/>
      <c r="I285" s="56"/>
      <c r="J285" s="57"/>
      <c r="K285" s="19">
        <f t="shared" si="9"/>
        <v>3619244.9099999997</v>
      </c>
      <c r="L285" s="65">
        <f t="shared" si="10"/>
        <v>0</v>
      </c>
    </row>
    <row r="286" spans="1:12" x14ac:dyDescent="0.25">
      <c r="A286" s="3">
        <v>265</v>
      </c>
      <c r="B286" s="58"/>
      <c r="C286" s="52"/>
      <c r="D286" s="53"/>
      <c r="E286" s="54"/>
      <c r="F286" s="58"/>
      <c r="G286" s="55"/>
      <c r="H286" s="3"/>
      <c r="I286" s="56"/>
      <c r="J286" s="57"/>
      <c r="K286" s="19">
        <f t="shared" si="9"/>
        <v>3619244.9099999997</v>
      </c>
      <c r="L286" s="65">
        <f t="shared" si="10"/>
        <v>0</v>
      </c>
    </row>
    <row r="287" spans="1:12" x14ac:dyDescent="0.25">
      <c r="A287" s="3">
        <v>266</v>
      </c>
      <c r="B287" s="58"/>
      <c r="C287" s="52"/>
      <c r="D287" s="53"/>
      <c r="E287" s="54"/>
      <c r="F287" s="58"/>
      <c r="G287" s="55"/>
      <c r="H287" s="3"/>
      <c r="I287" s="56"/>
      <c r="J287" s="57"/>
      <c r="K287" s="19">
        <f t="shared" si="9"/>
        <v>3619244.9099999997</v>
      </c>
      <c r="L287" s="65">
        <f t="shared" si="10"/>
        <v>0</v>
      </c>
    </row>
    <row r="288" spans="1:12" x14ac:dyDescent="0.25">
      <c r="A288" s="3">
        <v>267</v>
      </c>
      <c r="B288" s="58"/>
      <c r="C288" s="52"/>
      <c r="D288" s="53"/>
      <c r="E288" s="54"/>
      <c r="F288" s="58"/>
      <c r="G288" s="55"/>
      <c r="H288" s="3"/>
      <c r="I288" s="56"/>
      <c r="J288" s="57"/>
      <c r="K288" s="19">
        <f t="shared" si="9"/>
        <v>3619244.9099999997</v>
      </c>
      <c r="L288" s="65">
        <f t="shared" si="10"/>
        <v>0</v>
      </c>
    </row>
    <row r="289" spans="1:12" x14ac:dyDescent="0.25">
      <c r="A289" s="3">
        <v>268</v>
      </c>
      <c r="B289" s="58"/>
      <c r="C289" s="52"/>
      <c r="D289" s="53"/>
      <c r="E289" s="54"/>
      <c r="F289" s="58"/>
      <c r="G289" s="55"/>
      <c r="H289" s="3"/>
      <c r="I289" s="56"/>
      <c r="J289" s="57"/>
      <c r="K289" s="19">
        <f t="shared" si="9"/>
        <v>3619244.9099999997</v>
      </c>
      <c r="L289" s="65">
        <f t="shared" si="10"/>
        <v>0</v>
      </c>
    </row>
    <row r="290" spans="1:12" x14ac:dyDescent="0.25">
      <c r="A290" s="3">
        <v>269</v>
      </c>
      <c r="B290" s="58"/>
      <c r="C290" s="52"/>
      <c r="D290" s="53"/>
      <c r="E290" s="54"/>
      <c r="F290" s="58"/>
      <c r="G290" s="55"/>
      <c r="H290" s="3"/>
      <c r="I290" s="56"/>
      <c r="J290" s="57"/>
      <c r="K290" s="19">
        <f t="shared" si="9"/>
        <v>3619244.9099999997</v>
      </c>
      <c r="L290" s="65">
        <f t="shared" si="10"/>
        <v>0</v>
      </c>
    </row>
    <row r="291" spans="1:12" x14ac:dyDescent="0.25">
      <c r="A291" s="3">
        <v>270</v>
      </c>
      <c r="B291" s="58"/>
      <c r="C291" s="52"/>
      <c r="D291" s="53"/>
      <c r="E291" s="54"/>
      <c r="F291" s="58"/>
      <c r="G291" s="55"/>
      <c r="H291" s="3"/>
      <c r="I291" s="56"/>
      <c r="J291" s="57"/>
      <c r="K291" s="19">
        <f t="shared" si="9"/>
        <v>3619244.9099999997</v>
      </c>
      <c r="L291" s="65">
        <f t="shared" si="10"/>
        <v>0</v>
      </c>
    </row>
    <row r="292" spans="1:12" x14ac:dyDescent="0.25">
      <c r="A292" s="3">
        <v>271</v>
      </c>
      <c r="B292" s="58"/>
      <c r="C292" s="52"/>
      <c r="D292" s="53"/>
      <c r="E292" s="54"/>
      <c r="F292" s="58"/>
      <c r="G292" s="55"/>
      <c r="H292" s="3"/>
      <c r="I292" s="56"/>
      <c r="J292" s="57"/>
      <c r="K292" s="19">
        <f t="shared" si="9"/>
        <v>3619244.9099999997</v>
      </c>
      <c r="L292" s="65">
        <f t="shared" si="10"/>
        <v>0</v>
      </c>
    </row>
    <row r="293" spans="1:12" x14ac:dyDescent="0.25">
      <c r="A293" s="3">
        <v>272</v>
      </c>
      <c r="B293" s="58"/>
      <c r="C293" s="52"/>
      <c r="D293" s="53"/>
      <c r="E293" s="54"/>
      <c r="F293" s="58"/>
      <c r="G293" s="55"/>
      <c r="H293" s="3"/>
      <c r="I293" s="56"/>
      <c r="J293" s="57"/>
      <c r="K293" s="19">
        <f t="shared" si="9"/>
        <v>3619244.9099999997</v>
      </c>
      <c r="L293" s="65">
        <f t="shared" si="10"/>
        <v>0</v>
      </c>
    </row>
    <row r="294" spans="1:12" x14ac:dyDescent="0.25">
      <c r="A294" s="3">
        <v>273</v>
      </c>
      <c r="B294" s="58"/>
      <c r="C294" s="52"/>
      <c r="D294" s="53"/>
      <c r="E294" s="54"/>
      <c r="F294" s="58"/>
      <c r="G294" s="55"/>
      <c r="H294" s="3"/>
      <c r="I294" s="56"/>
      <c r="J294" s="57"/>
      <c r="K294" s="19">
        <f t="shared" si="9"/>
        <v>3619244.9099999997</v>
      </c>
      <c r="L294" s="65">
        <f t="shared" si="10"/>
        <v>0</v>
      </c>
    </row>
    <row r="295" spans="1:12" x14ac:dyDescent="0.25">
      <c r="A295" s="3">
        <v>274</v>
      </c>
      <c r="B295" s="58"/>
      <c r="C295" s="52"/>
      <c r="D295" s="53"/>
      <c r="E295" s="54"/>
      <c r="F295" s="58"/>
      <c r="G295" s="55"/>
      <c r="H295" s="3"/>
      <c r="I295" s="56"/>
      <c r="J295" s="57"/>
      <c r="K295" s="19">
        <f t="shared" si="9"/>
        <v>3619244.9099999997</v>
      </c>
      <c r="L295" s="65">
        <f t="shared" si="10"/>
        <v>0</v>
      </c>
    </row>
    <row r="296" spans="1:12" x14ac:dyDescent="0.25">
      <c r="A296" s="3">
        <v>275</v>
      </c>
      <c r="B296" s="58"/>
      <c r="C296" s="52"/>
      <c r="D296" s="53"/>
      <c r="E296" s="54"/>
      <c r="F296" s="58"/>
      <c r="G296" s="55"/>
      <c r="H296" s="3"/>
      <c r="I296" s="56"/>
      <c r="J296" s="57"/>
      <c r="K296" s="19">
        <f t="shared" ref="K296:K359" si="11">K295+J296-I296</f>
        <v>3619244.9099999997</v>
      </c>
      <c r="L296" s="65">
        <f t="shared" si="10"/>
        <v>0</v>
      </c>
    </row>
    <row r="297" spans="1:12" x14ac:dyDescent="0.25">
      <c r="A297" s="3">
        <v>276</v>
      </c>
      <c r="B297" s="58"/>
      <c r="C297" s="52"/>
      <c r="D297" s="53"/>
      <c r="E297" s="54"/>
      <c r="F297" s="58"/>
      <c r="G297" s="55"/>
      <c r="H297" s="3"/>
      <c r="I297" s="56"/>
      <c r="J297" s="57"/>
      <c r="K297" s="19">
        <f t="shared" si="11"/>
        <v>3619244.9099999997</v>
      </c>
      <c r="L297" s="65">
        <f t="shared" si="10"/>
        <v>0</v>
      </c>
    </row>
    <row r="298" spans="1:12" x14ac:dyDescent="0.25">
      <c r="A298" s="3">
        <v>277</v>
      </c>
      <c r="B298" s="58"/>
      <c r="C298" s="52"/>
      <c r="D298" s="53"/>
      <c r="E298" s="54"/>
      <c r="F298" s="58"/>
      <c r="G298" s="55"/>
      <c r="H298" s="3"/>
      <c r="I298" s="56"/>
      <c r="J298" s="57"/>
      <c r="K298" s="19">
        <f t="shared" si="11"/>
        <v>3619244.9099999997</v>
      </c>
      <c r="L298" s="65">
        <f t="shared" si="10"/>
        <v>0</v>
      </c>
    </row>
    <row r="299" spans="1:12" x14ac:dyDescent="0.25">
      <c r="A299" s="3">
        <v>278</v>
      </c>
      <c r="B299" s="58"/>
      <c r="C299" s="52"/>
      <c r="D299" s="53"/>
      <c r="E299" s="54"/>
      <c r="F299" s="58"/>
      <c r="G299" s="55"/>
      <c r="H299" s="3"/>
      <c r="I299" s="56"/>
      <c r="J299" s="57"/>
      <c r="K299" s="19">
        <f t="shared" si="11"/>
        <v>3619244.9099999997</v>
      </c>
      <c r="L299" s="65">
        <f t="shared" si="10"/>
        <v>0</v>
      </c>
    </row>
    <row r="300" spans="1:12" x14ac:dyDescent="0.25">
      <c r="A300" s="3">
        <v>279</v>
      </c>
      <c r="B300" s="58"/>
      <c r="C300" s="52"/>
      <c r="D300" s="53"/>
      <c r="E300" s="54"/>
      <c r="F300" s="58"/>
      <c r="G300" s="55"/>
      <c r="H300" s="3"/>
      <c r="I300" s="56"/>
      <c r="J300" s="57"/>
      <c r="K300" s="19">
        <f t="shared" si="11"/>
        <v>3619244.9099999997</v>
      </c>
      <c r="L300" s="65">
        <f t="shared" si="10"/>
        <v>0</v>
      </c>
    </row>
    <row r="301" spans="1:12" x14ac:dyDescent="0.25">
      <c r="A301" s="3">
        <v>280</v>
      </c>
      <c r="B301" s="58"/>
      <c r="C301" s="52"/>
      <c r="D301" s="53"/>
      <c r="E301" s="54"/>
      <c r="F301" s="58"/>
      <c r="G301" s="55"/>
      <c r="H301" s="3"/>
      <c r="I301" s="56"/>
      <c r="J301" s="57"/>
      <c r="K301" s="19">
        <f t="shared" si="11"/>
        <v>3619244.9099999997</v>
      </c>
      <c r="L301" s="65">
        <f t="shared" si="10"/>
        <v>0</v>
      </c>
    </row>
    <row r="302" spans="1:12" x14ac:dyDescent="0.25">
      <c r="A302" s="3">
        <v>281</v>
      </c>
      <c r="B302" s="58"/>
      <c r="C302" s="52"/>
      <c r="D302" s="53"/>
      <c r="E302" s="54"/>
      <c r="F302" s="58"/>
      <c r="G302" s="55"/>
      <c r="H302" s="3"/>
      <c r="I302" s="56"/>
      <c r="J302" s="57"/>
      <c r="K302" s="19">
        <f t="shared" si="11"/>
        <v>3619244.9099999997</v>
      </c>
      <c r="L302" s="65">
        <f t="shared" si="10"/>
        <v>0</v>
      </c>
    </row>
    <row r="303" spans="1:12" x14ac:dyDescent="0.25">
      <c r="A303" s="3">
        <v>282</v>
      </c>
      <c r="B303" s="58"/>
      <c r="C303" s="52"/>
      <c r="D303" s="53"/>
      <c r="E303" s="54"/>
      <c r="F303" s="58"/>
      <c r="G303" s="55"/>
      <c r="H303" s="3"/>
      <c r="I303" s="56"/>
      <c r="J303" s="57"/>
      <c r="K303" s="19">
        <f t="shared" si="11"/>
        <v>3619244.9099999997</v>
      </c>
      <c r="L303" s="65">
        <f t="shared" si="10"/>
        <v>0</v>
      </c>
    </row>
    <row r="304" spans="1:12" x14ac:dyDescent="0.25">
      <c r="A304" s="3">
        <v>283</v>
      </c>
      <c r="B304" s="58"/>
      <c r="C304" s="52"/>
      <c r="D304" s="53"/>
      <c r="E304" s="54"/>
      <c r="F304" s="58"/>
      <c r="G304" s="55"/>
      <c r="H304" s="3"/>
      <c r="I304" s="56"/>
      <c r="J304" s="57"/>
      <c r="K304" s="19">
        <f t="shared" si="11"/>
        <v>3619244.9099999997</v>
      </c>
      <c r="L304" s="65">
        <f t="shared" si="10"/>
        <v>0</v>
      </c>
    </row>
    <row r="305" spans="1:12" x14ac:dyDescent="0.25">
      <c r="A305" s="3">
        <v>284</v>
      </c>
      <c r="B305" s="58"/>
      <c r="C305" s="52"/>
      <c r="D305" s="53"/>
      <c r="E305" s="54"/>
      <c r="F305" s="58"/>
      <c r="G305" s="55"/>
      <c r="H305" s="3"/>
      <c r="I305" s="56"/>
      <c r="J305" s="57"/>
      <c r="K305" s="19">
        <f t="shared" si="11"/>
        <v>3619244.9099999997</v>
      </c>
      <c r="L305" s="65">
        <f t="shared" si="10"/>
        <v>0</v>
      </c>
    </row>
    <row r="306" spans="1:12" x14ac:dyDescent="0.25">
      <c r="A306" s="3">
        <v>285</v>
      </c>
      <c r="B306" s="58"/>
      <c r="C306" s="52"/>
      <c r="D306" s="53"/>
      <c r="E306" s="54"/>
      <c r="F306" s="58"/>
      <c r="G306" s="55"/>
      <c r="H306" s="3"/>
      <c r="I306" s="56"/>
      <c r="J306" s="57"/>
      <c r="K306" s="19">
        <f t="shared" si="11"/>
        <v>3619244.9099999997</v>
      </c>
      <c r="L306" s="65">
        <f t="shared" si="10"/>
        <v>0</v>
      </c>
    </row>
    <row r="307" spans="1:12" x14ac:dyDescent="0.25">
      <c r="A307" s="3">
        <v>286</v>
      </c>
      <c r="B307" s="58"/>
      <c r="C307" s="52"/>
      <c r="D307" s="53"/>
      <c r="E307" s="54"/>
      <c r="F307" s="58"/>
      <c r="G307" s="55"/>
      <c r="H307" s="3"/>
      <c r="I307" s="56"/>
      <c r="J307" s="57"/>
      <c r="K307" s="19">
        <f t="shared" si="11"/>
        <v>3619244.9099999997</v>
      </c>
      <c r="L307" s="65">
        <f t="shared" si="10"/>
        <v>0</v>
      </c>
    </row>
    <row r="308" spans="1:12" x14ac:dyDescent="0.25">
      <c r="A308" s="3">
        <v>287</v>
      </c>
      <c r="B308" s="58"/>
      <c r="C308" s="52"/>
      <c r="D308" s="53"/>
      <c r="E308" s="54"/>
      <c r="F308" s="58"/>
      <c r="G308" s="55"/>
      <c r="H308" s="3"/>
      <c r="I308" s="56"/>
      <c r="J308" s="57"/>
      <c r="K308" s="19">
        <f t="shared" si="11"/>
        <v>3619244.9099999997</v>
      </c>
      <c r="L308" s="65">
        <f t="shared" si="10"/>
        <v>0</v>
      </c>
    </row>
    <row r="309" spans="1:12" x14ac:dyDescent="0.25">
      <c r="A309" s="3">
        <v>288</v>
      </c>
      <c r="B309" s="58"/>
      <c r="C309" s="52"/>
      <c r="D309" s="53"/>
      <c r="E309" s="54"/>
      <c r="F309" s="58"/>
      <c r="G309" s="55"/>
      <c r="H309" s="3"/>
      <c r="I309" s="56"/>
      <c r="J309" s="57"/>
      <c r="K309" s="19">
        <f t="shared" si="11"/>
        <v>3619244.9099999997</v>
      </c>
      <c r="L309" s="65">
        <f t="shared" si="10"/>
        <v>0</v>
      </c>
    </row>
    <row r="310" spans="1:12" x14ac:dyDescent="0.25">
      <c r="A310" s="3">
        <v>289</v>
      </c>
      <c r="B310" s="58"/>
      <c r="C310" s="52"/>
      <c r="D310" s="53"/>
      <c r="E310" s="54"/>
      <c r="F310" s="58"/>
      <c r="G310" s="55"/>
      <c r="H310" s="3"/>
      <c r="I310" s="56"/>
      <c r="J310" s="57"/>
      <c r="K310" s="19">
        <f t="shared" si="11"/>
        <v>3619244.9099999997</v>
      </c>
      <c r="L310" s="65">
        <f t="shared" si="10"/>
        <v>0</v>
      </c>
    </row>
    <row r="311" spans="1:12" x14ac:dyDescent="0.25">
      <c r="A311" s="3">
        <v>290</v>
      </c>
      <c r="B311" s="58"/>
      <c r="C311" s="52"/>
      <c r="D311" s="53"/>
      <c r="E311" s="54"/>
      <c r="F311" s="58"/>
      <c r="G311" s="55"/>
      <c r="H311" s="3"/>
      <c r="I311" s="56"/>
      <c r="J311" s="57"/>
      <c r="K311" s="19">
        <f t="shared" si="11"/>
        <v>3619244.9099999997</v>
      </c>
      <c r="L311" s="65">
        <f t="shared" si="10"/>
        <v>0</v>
      </c>
    </row>
    <row r="312" spans="1:12" x14ac:dyDescent="0.25">
      <c r="A312" s="3">
        <v>291</v>
      </c>
      <c r="B312" s="58"/>
      <c r="C312" s="52"/>
      <c r="D312" s="53"/>
      <c r="E312" s="54"/>
      <c r="F312" s="58"/>
      <c r="G312" s="55"/>
      <c r="H312" s="3"/>
      <c r="I312" s="56"/>
      <c r="J312" s="57"/>
      <c r="K312" s="19">
        <f t="shared" si="11"/>
        <v>3619244.9099999997</v>
      </c>
      <c r="L312" s="65">
        <f t="shared" si="10"/>
        <v>0</v>
      </c>
    </row>
    <row r="313" spans="1:12" x14ac:dyDescent="0.25">
      <c r="A313" s="3">
        <v>292</v>
      </c>
      <c r="B313" s="58"/>
      <c r="C313" s="52"/>
      <c r="D313" s="53"/>
      <c r="E313" s="54"/>
      <c r="F313" s="58"/>
      <c r="G313" s="55"/>
      <c r="H313" s="3"/>
      <c r="I313" s="56"/>
      <c r="J313" s="57"/>
      <c r="K313" s="19">
        <f t="shared" si="11"/>
        <v>3619244.9099999997</v>
      </c>
      <c r="L313" s="65">
        <f t="shared" si="10"/>
        <v>0</v>
      </c>
    </row>
    <row r="314" spans="1:12" x14ac:dyDescent="0.25">
      <c r="A314" s="3">
        <v>293</v>
      </c>
      <c r="B314" s="58"/>
      <c r="C314" s="52"/>
      <c r="D314" s="53"/>
      <c r="E314" s="54"/>
      <c r="F314" s="58"/>
      <c r="G314" s="55"/>
      <c r="H314" s="3"/>
      <c r="I314" s="56"/>
      <c r="J314" s="57"/>
      <c r="K314" s="19">
        <f t="shared" si="11"/>
        <v>3619244.9099999997</v>
      </c>
      <c r="L314" s="65">
        <f t="shared" si="10"/>
        <v>0</v>
      </c>
    </row>
    <row r="315" spans="1:12" x14ac:dyDescent="0.25">
      <c r="A315" s="3">
        <v>294</v>
      </c>
      <c r="B315" s="58"/>
      <c r="C315" s="52"/>
      <c r="D315" s="53"/>
      <c r="E315" s="54"/>
      <c r="F315" s="58"/>
      <c r="G315" s="55"/>
      <c r="H315" s="3"/>
      <c r="I315" s="56"/>
      <c r="J315" s="57"/>
      <c r="K315" s="19">
        <f t="shared" si="11"/>
        <v>3619244.9099999997</v>
      </c>
      <c r="L315" s="65">
        <f t="shared" si="10"/>
        <v>0</v>
      </c>
    </row>
    <row r="316" spans="1:12" x14ac:dyDescent="0.25">
      <c r="A316" s="3">
        <v>295</v>
      </c>
      <c r="B316" s="58"/>
      <c r="C316" s="52"/>
      <c r="D316" s="53"/>
      <c r="E316" s="54"/>
      <c r="F316" s="58"/>
      <c r="G316" s="55"/>
      <c r="H316" s="3"/>
      <c r="I316" s="56"/>
      <c r="J316" s="57"/>
      <c r="K316" s="19">
        <f t="shared" si="11"/>
        <v>3619244.9099999997</v>
      </c>
      <c r="L316" s="65">
        <f t="shared" si="10"/>
        <v>0</v>
      </c>
    </row>
    <row r="317" spans="1:12" x14ac:dyDescent="0.25">
      <c r="A317" s="3">
        <v>296</v>
      </c>
      <c r="B317" s="58"/>
      <c r="C317" s="52"/>
      <c r="D317" s="53"/>
      <c r="E317" s="54"/>
      <c r="F317" s="58"/>
      <c r="G317" s="55"/>
      <c r="H317" s="3"/>
      <c r="I317" s="56"/>
      <c r="J317" s="57"/>
      <c r="K317" s="19">
        <f t="shared" si="11"/>
        <v>3619244.9099999997</v>
      </c>
      <c r="L317" s="65">
        <f t="shared" si="10"/>
        <v>0</v>
      </c>
    </row>
    <row r="318" spans="1:12" x14ac:dyDescent="0.25">
      <c r="A318" s="3">
        <v>297</v>
      </c>
      <c r="B318" s="58"/>
      <c r="C318" s="52"/>
      <c r="D318" s="53"/>
      <c r="E318" s="54"/>
      <c r="F318" s="58"/>
      <c r="G318" s="55"/>
      <c r="H318" s="3"/>
      <c r="I318" s="56"/>
      <c r="J318" s="57"/>
      <c r="K318" s="19">
        <f t="shared" si="11"/>
        <v>3619244.9099999997</v>
      </c>
      <c r="L318" s="65">
        <f t="shared" si="10"/>
        <v>0</v>
      </c>
    </row>
    <row r="319" spans="1:12" x14ac:dyDescent="0.25">
      <c r="A319" s="3">
        <v>298</v>
      </c>
      <c r="B319" s="58"/>
      <c r="C319" s="52"/>
      <c r="D319" s="53"/>
      <c r="E319" s="54"/>
      <c r="F319" s="58"/>
      <c r="G319" s="55"/>
      <c r="H319" s="3"/>
      <c r="I319" s="56"/>
      <c r="J319" s="57"/>
      <c r="K319" s="19">
        <f t="shared" si="11"/>
        <v>3619244.9099999997</v>
      </c>
      <c r="L319" s="65">
        <f t="shared" si="10"/>
        <v>0</v>
      </c>
    </row>
    <row r="320" spans="1:12" x14ac:dyDescent="0.25">
      <c r="A320" s="3">
        <v>299</v>
      </c>
      <c r="B320" s="58"/>
      <c r="C320" s="52"/>
      <c r="D320" s="53"/>
      <c r="E320" s="54"/>
      <c r="F320" s="58"/>
      <c r="G320" s="55"/>
      <c r="H320" s="3"/>
      <c r="I320" s="56"/>
      <c r="J320" s="57"/>
      <c r="K320" s="19">
        <f t="shared" si="11"/>
        <v>3619244.9099999997</v>
      </c>
      <c r="L320" s="65">
        <f t="shared" si="10"/>
        <v>0</v>
      </c>
    </row>
    <row r="321" spans="1:12" x14ac:dyDescent="0.25">
      <c r="A321" s="3">
        <v>300</v>
      </c>
      <c r="B321" s="58"/>
      <c r="C321" s="52"/>
      <c r="D321" s="53"/>
      <c r="E321" s="54"/>
      <c r="F321" s="58"/>
      <c r="G321" s="55"/>
      <c r="H321" s="3"/>
      <c r="I321" s="56"/>
      <c r="J321" s="57"/>
      <c r="K321" s="19">
        <f t="shared" si="11"/>
        <v>3619244.9099999997</v>
      </c>
      <c r="L321" s="65">
        <f t="shared" si="10"/>
        <v>0</v>
      </c>
    </row>
    <row r="322" spans="1:12" x14ac:dyDescent="0.25">
      <c r="A322" s="3">
        <v>301</v>
      </c>
      <c r="B322" s="58"/>
      <c r="C322" s="52"/>
      <c r="D322" s="53"/>
      <c r="E322" s="54"/>
      <c r="F322" s="58"/>
      <c r="G322" s="55"/>
      <c r="H322" s="3"/>
      <c r="I322" s="56"/>
      <c r="J322" s="57"/>
      <c r="K322" s="19">
        <f t="shared" si="11"/>
        <v>3619244.9099999997</v>
      </c>
      <c r="L322" s="65">
        <f t="shared" si="10"/>
        <v>0</v>
      </c>
    </row>
    <row r="323" spans="1:12" x14ac:dyDescent="0.25">
      <c r="A323" s="3">
        <v>302</v>
      </c>
      <c r="B323" s="58"/>
      <c r="C323" s="52"/>
      <c r="D323" s="53"/>
      <c r="E323" s="54"/>
      <c r="F323" s="58"/>
      <c r="G323" s="55"/>
      <c r="H323" s="3"/>
      <c r="I323" s="56"/>
      <c r="J323" s="57"/>
      <c r="K323" s="19">
        <f t="shared" si="11"/>
        <v>3619244.9099999997</v>
      </c>
      <c r="L323" s="65">
        <f t="shared" si="10"/>
        <v>0</v>
      </c>
    </row>
    <row r="324" spans="1:12" x14ac:dyDescent="0.25">
      <c r="A324" s="3">
        <v>303</v>
      </c>
      <c r="B324" s="58"/>
      <c r="C324" s="52"/>
      <c r="D324" s="53"/>
      <c r="E324" s="54"/>
      <c r="F324" s="58"/>
      <c r="G324" s="55"/>
      <c r="H324" s="3"/>
      <c r="I324" s="56"/>
      <c r="J324" s="57"/>
      <c r="K324" s="19">
        <f t="shared" si="11"/>
        <v>3619244.9099999997</v>
      </c>
      <c r="L324" s="65">
        <f t="shared" si="10"/>
        <v>0</v>
      </c>
    </row>
    <row r="325" spans="1:12" x14ac:dyDescent="0.25">
      <c r="A325" s="3">
        <v>304</v>
      </c>
      <c r="B325" s="58"/>
      <c r="C325" s="52"/>
      <c r="D325" s="53"/>
      <c r="E325" s="54"/>
      <c r="F325" s="58"/>
      <c r="G325" s="55"/>
      <c r="H325" s="3"/>
      <c r="I325" s="56"/>
      <c r="J325" s="57"/>
      <c r="K325" s="19">
        <f t="shared" si="11"/>
        <v>3619244.9099999997</v>
      </c>
      <c r="L325" s="65">
        <f t="shared" si="10"/>
        <v>0</v>
      </c>
    </row>
    <row r="326" spans="1:12" x14ac:dyDescent="0.25">
      <c r="A326" s="3">
        <v>305</v>
      </c>
      <c r="B326" s="58"/>
      <c r="C326" s="52"/>
      <c r="D326" s="53"/>
      <c r="E326" s="54"/>
      <c r="F326" s="58"/>
      <c r="G326" s="55"/>
      <c r="H326" s="3"/>
      <c r="I326" s="56"/>
      <c r="J326" s="57"/>
      <c r="K326" s="19">
        <f t="shared" si="11"/>
        <v>3619244.9099999997</v>
      </c>
      <c r="L326" s="65">
        <f t="shared" si="10"/>
        <v>0</v>
      </c>
    </row>
    <row r="327" spans="1:12" x14ac:dyDescent="0.25">
      <c r="A327" s="3">
        <v>306</v>
      </c>
      <c r="B327" s="58"/>
      <c r="C327" s="52"/>
      <c r="D327" s="53"/>
      <c r="E327" s="54"/>
      <c r="F327" s="58"/>
      <c r="G327" s="55"/>
      <c r="H327" s="3"/>
      <c r="I327" s="56"/>
      <c r="J327" s="57"/>
      <c r="K327" s="19">
        <f t="shared" si="11"/>
        <v>3619244.9099999997</v>
      </c>
      <c r="L327" s="65">
        <f t="shared" si="10"/>
        <v>0</v>
      </c>
    </row>
    <row r="328" spans="1:12" x14ac:dyDescent="0.25">
      <c r="A328" s="3">
        <v>307</v>
      </c>
      <c r="B328" s="58"/>
      <c r="C328" s="52"/>
      <c r="D328" s="53"/>
      <c r="E328" s="54"/>
      <c r="F328" s="58"/>
      <c r="G328" s="55"/>
      <c r="H328" s="3"/>
      <c r="I328" s="56"/>
      <c r="J328" s="57"/>
      <c r="K328" s="19">
        <f t="shared" si="11"/>
        <v>3619244.9099999997</v>
      </c>
      <c r="L328" s="65">
        <f t="shared" si="10"/>
        <v>0</v>
      </c>
    </row>
    <row r="329" spans="1:12" x14ac:dyDescent="0.25">
      <c r="A329" s="3">
        <v>308</v>
      </c>
      <c r="B329" s="58"/>
      <c r="C329" s="52"/>
      <c r="D329" s="53"/>
      <c r="E329" s="54"/>
      <c r="F329" s="58"/>
      <c r="G329" s="55"/>
      <c r="H329" s="3"/>
      <c r="I329" s="56"/>
      <c r="J329" s="57"/>
      <c r="K329" s="19">
        <f t="shared" si="11"/>
        <v>3619244.9099999997</v>
      </c>
      <c r="L329" s="65">
        <f t="shared" si="10"/>
        <v>0</v>
      </c>
    </row>
    <row r="330" spans="1:12" x14ac:dyDescent="0.25">
      <c r="A330" s="3">
        <v>309</v>
      </c>
      <c r="B330" s="58"/>
      <c r="C330" s="52"/>
      <c r="D330" s="53"/>
      <c r="E330" s="54"/>
      <c r="F330" s="58"/>
      <c r="G330" s="55"/>
      <c r="H330" s="3"/>
      <c r="I330" s="56"/>
      <c r="J330" s="57"/>
      <c r="K330" s="19">
        <f t="shared" si="11"/>
        <v>3619244.9099999997</v>
      </c>
      <c r="L330" s="65">
        <f t="shared" si="10"/>
        <v>0</v>
      </c>
    </row>
    <row r="331" spans="1:12" x14ac:dyDescent="0.25">
      <c r="A331" s="3">
        <v>310</v>
      </c>
      <c r="B331" s="58"/>
      <c r="C331" s="52"/>
      <c r="D331" s="53"/>
      <c r="E331" s="54"/>
      <c r="F331" s="58"/>
      <c r="G331" s="55"/>
      <c r="H331" s="3"/>
      <c r="I331" s="56"/>
      <c r="J331" s="57"/>
      <c r="K331" s="19">
        <f t="shared" si="11"/>
        <v>3619244.9099999997</v>
      </c>
      <c r="L331" s="65">
        <f t="shared" si="10"/>
        <v>0</v>
      </c>
    </row>
    <row r="332" spans="1:12" x14ac:dyDescent="0.25">
      <c r="A332" s="3">
        <v>311</v>
      </c>
      <c r="B332" s="58"/>
      <c r="C332" s="52"/>
      <c r="D332" s="53"/>
      <c r="E332" s="54"/>
      <c r="F332" s="58"/>
      <c r="G332" s="55"/>
      <c r="H332" s="3"/>
      <c r="I332" s="56"/>
      <c r="J332" s="57"/>
      <c r="K332" s="19">
        <f t="shared" si="11"/>
        <v>3619244.9099999997</v>
      </c>
      <c r="L332" s="65">
        <f t="shared" si="10"/>
        <v>0</v>
      </c>
    </row>
    <row r="333" spans="1:12" x14ac:dyDescent="0.25">
      <c r="A333" s="3">
        <v>312</v>
      </c>
      <c r="B333" s="58"/>
      <c r="C333" s="52"/>
      <c r="D333" s="53"/>
      <c r="E333" s="54"/>
      <c r="F333" s="58"/>
      <c r="G333" s="55"/>
      <c r="H333" s="3"/>
      <c r="I333" s="56"/>
      <c r="J333" s="57"/>
      <c r="K333" s="19">
        <f t="shared" si="11"/>
        <v>3619244.9099999997</v>
      </c>
      <c r="L333" s="65">
        <f t="shared" ref="L333:L396" si="12">J333-I333</f>
        <v>0</v>
      </c>
    </row>
    <row r="334" spans="1:12" x14ac:dyDescent="0.25">
      <c r="A334" s="3">
        <v>313</v>
      </c>
      <c r="B334" s="58"/>
      <c r="C334" s="52"/>
      <c r="D334" s="53"/>
      <c r="E334" s="54"/>
      <c r="F334" s="58"/>
      <c r="G334" s="55"/>
      <c r="H334" s="3"/>
      <c r="I334" s="56"/>
      <c r="J334" s="57"/>
      <c r="K334" s="19">
        <f t="shared" si="11"/>
        <v>3619244.9099999997</v>
      </c>
      <c r="L334" s="65">
        <f t="shared" si="12"/>
        <v>0</v>
      </c>
    </row>
    <row r="335" spans="1:12" x14ac:dyDescent="0.25">
      <c r="A335" s="3">
        <v>314</v>
      </c>
      <c r="B335" s="58"/>
      <c r="C335" s="52"/>
      <c r="D335" s="53"/>
      <c r="E335" s="54"/>
      <c r="F335" s="58"/>
      <c r="G335" s="55"/>
      <c r="H335" s="3"/>
      <c r="I335" s="56"/>
      <c r="J335" s="57"/>
      <c r="K335" s="19">
        <f t="shared" si="11"/>
        <v>3619244.9099999997</v>
      </c>
      <c r="L335" s="65">
        <f t="shared" si="12"/>
        <v>0</v>
      </c>
    </row>
    <row r="336" spans="1:12" x14ac:dyDescent="0.25">
      <c r="A336" s="3">
        <v>315</v>
      </c>
      <c r="B336" s="58"/>
      <c r="C336" s="52"/>
      <c r="D336" s="53"/>
      <c r="E336" s="54"/>
      <c r="F336" s="58"/>
      <c r="G336" s="55"/>
      <c r="H336" s="3"/>
      <c r="I336" s="56"/>
      <c r="J336" s="57"/>
      <c r="K336" s="19">
        <f t="shared" si="11"/>
        <v>3619244.9099999997</v>
      </c>
      <c r="L336" s="65">
        <f t="shared" si="12"/>
        <v>0</v>
      </c>
    </row>
    <row r="337" spans="1:12" x14ac:dyDescent="0.25">
      <c r="A337" s="3">
        <v>316</v>
      </c>
      <c r="B337" s="58"/>
      <c r="C337" s="52"/>
      <c r="D337" s="53"/>
      <c r="E337" s="54"/>
      <c r="F337" s="58"/>
      <c r="G337" s="55"/>
      <c r="H337" s="3"/>
      <c r="I337" s="56"/>
      <c r="J337" s="57"/>
      <c r="K337" s="19">
        <f t="shared" si="11"/>
        <v>3619244.9099999997</v>
      </c>
      <c r="L337" s="65">
        <f t="shared" si="12"/>
        <v>0</v>
      </c>
    </row>
    <row r="338" spans="1:12" x14ac:dyDescent="0.25">
      <c r="A338" s="3">
        <v>317</v>
      </c>
      <c r="B338" s="58"/>
      <c r="C338" s="52"/>
      <c r="D338" s="53"/>
      <c r="E338" s="54"/>
      <c r="F338" s="58"/>
      <c r="G338" s="55"/>
      <c r="H338" s="3"/>
      <c r="I338" s="56"/>
      <c r="J338" s="57"/>
      <c r="K338" s="19">
        <f t="shared" si="11"/>
        <v>3619244.9099999997</v>
      </c>
      <c r="L338" s="65">
        <f t="shared" si="12"/>
        <v>0</v>
      </c>
    </row>
    <row r="339" spans="1:12" x14ac:dyDescent="0.25">
      <c r="A339" s="3">
        <v>318</v>
      </c>
      <c r="B339" s="58"/>
      <c r="C339" s="52"/>
      <c r="D339" s="53"/>
      <c r="E339" s="54"/>
      <c r="F339" s="58"/>
      <c r="G339" s="55"/>
      <c r="H339" s="3"/>
      <c r="I339" s="56"/>
      <c r="J339" s="57"/>
      <c r="K339" s="19">
        <f t="shared" si="11"/>
        <v>3619244.9099999997</v>
      </c>
      <c r="L339" s="65">
        <f t="shared" si="12"/>
        <v>0</v>
      </c>
    </row>
    <row r="340" spans="1:12" x14ac:dyDescent="0.25">
      <c r="A340" s="3">
        <v>319</v>
      </c>
      <c r="B340" s="58"/>
      <c r="C340" s="52"/>
      <c r="D340" s="53"/>
      <c r="E340" s="54"/>
      <c r="F340" s="58"/>
      <c r="G340" s="55"/>
      <c r="H340" s="3"/>
      <c r="I340" s="56"/>
      <c r="J340" s="57"/>
      <c r="K340" s="19">
        <f t="shared" si="11"/>
        <v>3619244.9099999997</v>
      </c>
      <c r="L340" s="65">
        <f t="shared" si="12"/>
        <v>0</v>
      </c>
    </row>
    <row r="341" spans="1:12" x14ac:dyDescent="0.25">
      <c r="A341" s="3">
        <v>320</v>
      </c>
      <c r="B341" s="58"/>
      <c r="C341" s="52"/>
      <c r="D341" s="53"/>
      <c r="E341" s="54"/>
      <c r="F341" s="58"/>
      <c r="G341" s="55"/>
      <c r="H341" s="3"/>
      <c r="I341" s="56"/>
      <c r="J341" s="57"/>
      <c r="K341" s="19">
        <f t="shared" si="11"/>
        <v>3619244.9099999997</v>
      </c>
      <c r="L341" s="65">
        <f t="shared" si="12"/>
        <v>0</v>
      </c>
    </row>
    <row r="342" spans="1:12" x14ac:dyDescent="0.25">
      <c r="A342" s="3">
        <v>321</v>
      </c>
      <c r="B342" s="58"/>
      <c r="C342" s="52"/>
      <c r="D342" s="53"/>
      <c r="E342" s="54"/>
      <c r="F342" s="58"/>
      <c r="G342" s="55"/>
      <c r="H342" s="3"/>
      <c r="I342" s="56"/>
      <c r="J342" s="57"/>
      <c r="K342" s="19">
        <f t="shared" si="11"/>
        <v>3619244.9099999997</v>
      </c>
      <c r="L342" s="65">
        <f t="shared" si="12"/>
        <v>0</v>
      </c>
    </row>
    <row r="343" spans="1:12" x14ac:dyDescent="0.25">
      <c r="A343" s="3">
        <v>322</v>
      </c>
      <c r="B343" s="58"/>
      <c r="C343" s="52"/>
      <c r="D343" s="53"/>
      <c r="E343" s="54"/>
      <c r="F343" s="58"/>
      <c r="G343" s="55"/>
      <c r="H343" s="3"/>
      <c r="I343" s="56"/>
      <c r="J343" s="57"/>
      <c r="K343" s="19">
        <f t="shared" si="11"/>
        <v>3619244.9099999997</v>
      </c>
      <c r="L343" s="65">
        <f t="shared" si="12"/>
        <v>0</v>
      </c>
    </row>
    <row r="344" spans="1:12" x14ac:dyDescent="0.25">
      <c r="A344" s="3">
        <v>323</v>
      </c>
      <c r="B344" s="58"/>
      <c r="C344" s="52"/>
      <c r="D344" s="53"/>
      <c r="E344" s="54"/>
      <c r="F344" s="58"/>
      <c r="G344" s="55"/>
      <c r="H344" s="3"/>
      <c r="I344" s="56"/>
      <c r="J344" s="57"/>
      <c r="K344" s="19">
        <f t="shared" si="11"/>
        <v>3619244.9099999997</v>
      </c>
      <c r="L344" s="65">
        <f t="shared" si="12"/>
        <v>0</v>
      </c>
    </row>
    <row r="345" spans="1:12" x14ac:dyDescent="0.25">
      <c r="A345" s="3">
        <v>324</v>
      </c>
      <c r="B345" s="58"/>
      <c r="C345" s="52"/>
      <c r="D345" s="53"/>
      <c r="E345" s="54"/>
      <c r="F345" s="58"/>
      <c r="G345" s="55"/>
      <c r="H345" s="3"/>
      <c r="I345" s="56"/>
      <c r="J345" s="57"/>
      <c r="K345" s="19">
        <f t="shared" si="11"/>
        <v>3619244.9099999997</v>
      </c>
      <c r="L345" s="65">
        <f t="shared" si="12"/>
        <v>0</v>
      </c>
    </row>
    <row r="346" spans="1:12" x14ac:dyDescent="0.25">
      <c r="A346" s="3">
        <v>325</v>
      </c>
      <c r="B346" s="58"/>
      <c r="C346" s="52"/>
      <c r="D346" s="53"/>
      <c r="E346" s="54"/>
      <c r="F346" s="58"/>
      <c r="G346" s="55"/>
      <c r="H346" s="3"/>
      <c r="I346" s="56"/>
      <c r="J346" s="57"/>
      <c r="K346" s="19">
        <f t="shared" si="11"/>
        <v>3619244.9099999997</v>
      </c>
      <c r="L346" s="65">
        <f t="shared" si="12"/>
        <v>0</v>
      </c>
    </row>
    <row r="347" spans="1:12" x14ac:dyDescent="0.25">
      <c r="A347" s="3">
        <v>326</v>
      </c>
      <c r="B347" s="58"/>
      <c r="C347" s="52"/>
      <c r="D347" s="53"/>
      <c r="E347" s="54"/>
      <c r="F347" s="58"/>
      <c r="G347" s="55"/>
      <c r="H347" s="3"/>
      <c r="I347" s="56"/>
      <c r="J347" s="57"/>
      <c r="K347" s="19">
        <f t="shared" si="11"/>
        <v>3619244.9099999997</v>
      </c>
      <c r="L347" s="65">
        <f t="shared" si="12"/>
        <v>0</v>
      </c>
    </row>
    <row r="348" spans="1:12" x14ac:dyDescent="0.25">
      <c r="A348" s="3">
        <v>327</v>
      </c>
      <c r="B348" s="58"/>
      <c r="C348" s="52"/>
      <c r="D348" s="53"/>
      <c r="E348" s="54"/>
      <c r="F348" s="58"/>
      <c r="G348" s="55"/>
      <c r="H348" s="3"/>
      <c r="I348" s="56"/>
      <c r="J348" s="57"/>
      <c r="K348" s="19">
        <f t="shared" si="11"/>
        <v>3619244.9099999997</v>
      </c>
      <c r="L348" s="65">
        <f t="shared" si="12"/>
        <v>0</v>
      </c>
    </row>
    <row r="349" spans="1:12" x14ac:dyDescent="0.25">
      <c r="A349" s="3">
        <v>328</v>
      </c>
      <c r="B349" s="58"/>
      <c r="C349" s="52"/>
      <c r="D349" s="53"/>
      <c r="E349" s="54"/>
      <c r="F349" s="58"/>
      <c r="G349" s="55"/>
      <c r="H349" s="3"/>
      <c r="I349" s="56"/>
      <c r="J349" s="57"/>
      <c r="K349" s="19">
        <f t="shared" si="11"/>
        <v>3619244.9099999997</v>
      </c>
      <c r="L349" s="65">
        <f t="shared" si="12"/>
        <v>0</v>
      </c>
    </row>
    <row r="350" spans="1:12" x14ac:dyDescent="0.25">
      <c r="A350" s="3">
        <v>329</v>
      </c>
      <c r="B350" s="58"/>
      <c r="C350" s="52"/>
      <c r="D350" s="53"/>
      <c r="E350" s="54"/>
      <c r="F350" s="58"/>
      <c r="G350" s="55"/>
      <c r="H350" s="3"/>
      <c r="I350" s="56"/>
      <c r="J350" s="57"/>
      <c r="K350" s="19">
        <f t="shared" si="11"/>
        <v>3619244.9099999997</v>
      </c>
      <c r="L350" s="65">
        <f t="shared" si="12"/>
        <v>0</v>
      </c>
    </row>
    <row r="351" spans="1:12" x14ac:dyDescent="0.25">
      <c r="A351" s="3">
        <v>330</v>
      </c>
      <c r="B351" s="58"/>
      <c r="C351" s="52"/>
      <c r="D351" s="53"/>
      <c r="E351" s="54"/>
      <c r="F351" s="58"/>
      <c r="G351" s="55"/>
      <c r="H351" s="3"/>
      <c r="I351" s="56"/>
      <c r="J351" s="57"/>
      <c r="K351" s="19">
        <f t="shared" si="11"/>
        <v>3619244.9099999997</v>
      </c>
      <c r="L351" s="65">
        <f t="shared" si="12"/>
        <v>0</v>
      </c>
    </row>
    <row r="352" spans="1:12" x14ac:dyDescent="0.25">
      <c r="A352" s="3">
        <v>331</v>
      </c>
      <c r="B352" s="58"/>
      <c r="C352" s="52"/>
      <c r="D352" s="53"/>
      <c r="E352" s="54"/>
      <c r="F352" s="58"/>
      <c r="G352" s="55"/>
      <c r="H352" s="3"/>
      <c r="I352" s="56"/>
      <c r="J352" s="57"/>
      <c r="K352" s="19">
        <f t="shared" si="11"/>
        <v>3619244.9099999997</v>
      </c>
      <c r="L352" s="65">
        <f t="shared" si="12"/>
        <v>0</v>
      </c>
    </row>
    <row r="353" spans="1:12" x14ac:dyDescent="0.25">
      <c r="A353" s="3">
        <v>332</v>
      </c>
      <c r="B353" s="58"/>
      <c r="C353" s="52"/>
      <c r="D353" s="53"/>
      <c r="E353" s="54"/>
      <c r="F353" s="58"/>
      <c r="G353" s="55"/>
      <c r="H353" s="3"/>
      <c r="I353" s="56"/>
      <c r="J353" s="57"/>
      <c r="K353" s="19">
        <f t="shared" si="11"/>
        <v>3619244.9099999997</v>
      </c>
      <c r="L353" s="65">
        <f t="shared" si="12"/>
        <v>0</v>
      </c>
    </row>
    <row r="354" spans="1:12" x14ac:dyDescent="0.25">
      <c r="A354" s="3">
        <v>333</v>
      </c>
      <c r="B354" s="58"/>
      <c r="C354" s="52"/>
      <c r="D354" s="53"/>
      <c r="E354" s="54"/>
      <c r="F354" s="58"/>
      <c r="G354" s="55"/>
      <c r="H354" s="3"/>
      <c r="I354" s="56"/>
      <c r="J354" s="57"/>
      <c r="K354" s="19">
        <f t="shared" si="11"/>
        <v>3619244.9099999997</v>
      </c>
      <c r="L354" s="65">
        <f t="shared" si="12"/>
        <v>0</v>
      </c>
    </row>
    <row r="355" spans="1:12" x14ac:dyDescent="0.25">
      <c r="A355" s="3">
        <v>334</v>
      </c>
      <c r="B355" s="58"/>
      <c r="C355" s="52"/>
      <c r="D355" s="53"/>
      <c r="E355" s="54"/>
      <c r="F355" s="58"/>
      <c r="G355" s="55"/>
      <c r="H355" s="3"/>
      <c r="I355" s="56"/>
      <c r="J355" s="57"/>
      <c r="K355" s="19">
        <f t="shared" si="11"/>
        <v>3619244.9099999997</v>
      </c>
      <c r="L355" s="65">
        <f t="shared" si="12"/>
        <v>0</v>
      </c>
    </row>
    <row r="356" spans="1:12" x14ac:dyDescent="0.25">
      <c r="A356" s="3">
        <v>335</v>
      </c>
      <c r="B356" s="58"/>
      <c r="C356" s="52"/>
      <c r="D356" s="53"/>
      <c r="E356" s="54"/>
      <c r="F356" s="58"/>
      <c r="G356" s="55"/>
      <c r="H356" s="3"/>
      <c r="I356" s="56"/>
      <c r="J356" s="57"/>
      <c r="K356" s="19">
        <f t="shared" si="11"/>
        <v>3619244.9099999997</v>
      </c>
      <c r="L356" s="65">
        <f t="shared" si="12"/>
        <v>0</v>
      </c>
    </row>
    <row r="357" spans="1:12" x14ac:dyDescent="0.25">
      <c r="A357" s="3">
        <v>336</v>
      </c>
      <c r="B357" s="58"/>
      <c r="C357" s="52"/>
      <c r="D357" s="53"/>
      <c r="E357" s="54"/>
      <c r="F357" s="58"/>
      <c r="G357" s="55"/>
      <c r="H357" s="3"/>
      <c r="I357" s="56"/>
      <c r="J357" s="57"/>
      <c r="K357" s="19">
        <f t="shared" si="11"/>
        <v>3619244.9099999997</v>
      </c>
      <c r="L357" s="65">
        <f t="shared" si="12"/>
        <v>0</v>
      </c>
    </row>
    <row r="358" spans="1:12" x14ac:dyDescent="0.25">
      <c r="A358" s="3">
        <v>337</v>
      </c>
      <c r="B358" s="58"/>
      <c r="C358" s="52"/>
      <c r="D358" s="53"/>
      <c r="E358" s="54"/>
      <c r="F358" s="58"/>
      <c r="G358" s="55"/>
      <c r="H358" s="3"/>
      <c r="I358" s="56"/>
      <c r="J358" s="57"/>
      <c r="K358" s="19">
        <f t="shared" si="11"/>
        <v>3619244.9099999997</v>
      </c>
      <c r="L358" s="65">
        <f t="shared" si="12"/>
        <v>0</v>
      </c>
    </row>
    <row r="359" spans="1:12" x14ac:dyDescent="0.25">
      <c r="A359" s="3">
        <v>338</v>
      </c>
      <c r="B359" s="58"/>
      <c r="C359" s="52"/>
      <c r="D359" s="53"/>
      <c r="E359" s="54"/>
      <c r="F359" s="58"/>
      <c r="G359" s="55"/>
      <c r="H359" s="3"/>
      <c r="I359" s="56"/>
      <c r="J359" s="57"/>
      <c r="K359" s="19">
        <f t="shared" si="11"/>
        <v>3619244.9099999997</v>
      </c>
      <c r="L359" s="65">
        <f t="shared" si="12"/>
        <v>0</v>
      </c>
    </row>
    <row r="360" spans="1:12" x14ac:dyDescent="0.25">
      <c r="A360" s="3">
        <v>339</v>
      </c>
      <c r="B360" s="58"/>
      <c r="C360" s="52"/>
      <c r="D360" s="53"/>
      <c r="E360" s="54"/>
      <c r="F360" s="58"/>
      <c r="G360" s="55"/>
      <c r="H360" s="3"/>
      <c r="I360" s="56"/>
      <c r="J360" s="57"/>
      <c r="K360" s="19">
        <f t="shared" ref="K360:K423" si="13">K359+J360-I360</f>
        <v>3619244.9099999997</v>
      </c>
      <c r="L360" s="65">
        <f t="shared" si="12"/>
        <v>0</v>
      </c>
    </row>
    <row r="361" spans="1:12" x14ac:dyDescent="0.25">
      <c r="A361" s="3">
        <v>340</v>
      </c>
      <c r="B361" s="58"/>
      <c r="C361" s="52"/>
      <c r="D361" s="53"/>
      <c r="E361" s="54"/>
      <c r="F361" s="58"/>
      <c r="G361" s="55"/>
      <c r="H361" s="3"/>
      <c r="I361" s="56"/>
      <c r="J361" s="57"/>
      <c r="K361" s="19">
        <f t="shared" si="13"/>
        <v>3619244.9099999997</v>
      </c>
      <c r="L361" s="65">
        <f t="shared" si="12"/>
        <v>0</v>
      </c>
    </row>
    <row r="362" spans="1:12" x14ac:dyDescent="0.25">
      <c r="A362" s="3">
        <v>341</v>
      </c>
      <c r="B362" s="58"/>
      <c r="C362" s="52"/>
      <c r="D362" s="53"/>
      <c r="E362" s="54"/>
      <c r="F362" s="58"/>
      <c r="G362" s="55"/>
      <c r="H362" s="3"/>
      <c r="I362" s="56"/>
      <c r="J362" s="57"/>
      <c r="K362" s="19">
        <f t="shared" si="13"/>
        <v>3619244.9099999997</v>
      </c>
      <c r="L362" s="65">
        <f t="shared" si="12"/>
        <v>0</v>
      </c>
    </row>
    <row r="363" spans="1:12" x14ac:dyDescent="0.25">
      <c r="A363" s="3">
        <v>342</v>
      </c>
      <c r="B363" s="58"/>
      <c r="C363" s="52"/>
      <c r="D363" s="53"/>
      <c r="E363" s="54"/>
      <c r="F363" s="58"/>
      <c r="G363" s="55"/>
      <c r="H363" s="3"/>
      <c r="I363" s="56"/>
      <c r="J363" s="57"/>
      <c r="K363" s="19">
        <f t="shared" si="13"/>
        <v>3619244.9099999997</v>
      </c>
      <c r="L363" s="65">
        <f t="shared" si="12"/>
        <v>0</v>
      </c>
    </row>
    <row r="364" spans="1:12" x14ac:dyDescent="0.25">
      <c r="A364" s="3">
        <v>343</v>
      </c>
      <c r="B364" s="58"/>
      <c r="C364" s="52"/>
      <c r="D364" s="53"/>
      <c r="E364" s="54"/>
      <c r="F364" s="58"/>
      <c r="G364" s="55"/>
      <c r="H364" s="3"/>
      <c r="I364" s="56"/>
      <c r="J364" s="57"/>
      <c r="K364" s="19">
        <f t="shared" si="13"/>
        <v>3619244.9099999997</v>
      </c>
      <c r="L364" s="65">
        <f t="shared" si="12"/>
        <v>0</v>
      </c>
    </row>
    <row r="365" spans="1:12" x14ac:dyDescent="0.25">
      <c r="A365" s="3">
        <v>344</v>
      </c>
      <c r="B365" s="58"/>
      <c r="C365" s="52"/>
      <c r="D365" s="53"/>
      <c r="E365" s="54"/>
      <c r="F365" s="58"/>
      <c r="G365" s="55"/>
      <c r="H365" s="3"/>
      <c r="I365" s="56"/>
      <c r="J365" s="57"/>
      <c r="K365" s="19">
        <f t="shared" si="13"/>
        <v>3619244.9099999997</v>
      </c>
      <c r="L365" s="65">
        <f t="shared" si="12"/>
        <v>0</v>
      </c>
    </row>
    <row r="366" spans="1:12" x14ac:dyDescent="0.25">
      <c r="A366" s="3">
        <v>345</v>
      </c>
      <c r="B366" s="58"/>
      <c r="C366" s="52"/>
      <c r="D366" s="53"/>
      <c r="E366" s="54"/>
      <c r="F366" s="58"/>
      <c r="G366" s="55"/>
      <c r="H366" s="3"/>
      <c r="I366" s="56"/>
      <c r="J366" s="57"/>
      <c r="K366" s="19">
        <f t="shared" si="13"/>
        <v>3619244.9099999997</v>
      </c>
      <c r="L366" s="65">
        <f t="shared" si="12"/>
        <v>0</v>
      </c>
    </row>
    <row r="367" spans="1:12" x14ac:dyDescent="0.25">
      <c r="A367" s="3">
        <v>346</v>
      </c>
      <c r="B367" s="58"/>
      <c r="C367" s="52"/>
      <c r="D367" s="53"/>
      <c r="E367" s="54"/>
      <c r="F367" s="58"/>
      <c r="G367" s="55"/>
      <c r="H367" s="3"/>
      <c r="I367" s="56"/>
      <c r="J367" s="57"/>
      <c r="K367" s="19">
        <f t="shared" si="13"/>
        <v>3619244.9099999997</v>
      </c>
      <c r="L367" s="65">
        <f t="shared" si="12"/>
        <v>0</v>
      </c>
    </row>
    <row r="368" spans="1:12" x14ac:dyDescent="0.25">
      <c r="A368" s="3">
        <v>347</v>
      </c>
      <c r="B368" s="58"/>
      <c r="C368" s="52"/>
      <c r="D368" s="53"/>
      <c r="E368" s="54"/>
      <c r="F368" s="58"/>
      <c r="G368" s="55"/>
      <c r="H368" s="3"/>
      <c r="I368" s="56"/>
      <c r="J368" s="57"/>
      <c r="K368" s="19">
        <f t="shared" si="13"/>
        <v>3619244.9099999997</v>
      </c>
      <c r="L368" s="65">
        <f t="shared" si="12"/>
        <v>0</v>
      </c>
    </row>
    <row r="369" spans="1:12" x14ac:dyDescent="0.25">
      <c r="A369" s="3">
        <v>348</v>
      </c>
      <c r="B369" s="58"/>
      <c r="C369" s="52"/>
      <c r="D369" s="53"/>
      <c r="E369" s="54"/>
      <c r="F369" s="58"/>
      <c r="G369" s="55"/>
      <c r="H369" s="3"/>
      <c r="I369" s="56"/>
      <c r="J369" s="57"/>
      <c r="K369" s="19">
        <f t="shared" si="13"/>
        <v>3619244.9099999997</v>
      </c>
      <c r="L369" s="65">
        <f t="shared" si="12"/>
        <v>0</v>
      </c>
    </row>
    <row r="370" spans="1:12" x14ac:dyDescent="0.25">
      <c r="A370" s="3">
        <v>349</v>
      </c>
      <c r="B370" s="58"/>
      <c r="C370" s="52"/>
      <c r="D370" s="53"/>
      <c r="E370" s="54"/>
      <c r="F370" s="58"/>
      <c r="G370" s="55"/>
      <c r="H370" s="3"/>
      <c r="I370" s="56"/>
      <c r="J370" s="57"/>
      <c r="K370" s="19">
        <f t="shared" si="13"/>
        <v>3619244.9099999997</v>
      </c>
      <c r="L370" s="65">
        <f t="shared" si="12"/>
        <v>0</v>
      </c>
    </row>
    <row r="371" spans="1:12" x14ac:dyDescent="0.25">
      <c r="A371" s="3">
        <v>350</v>
      </c>
      <c r="B371" s="58"/>
      <c r="C371" s="52"/>
      <c r="D371" s="53"/>
      <c r="E371" s="54"/>
      <c r="F371" s="58"/>
      <c r="G371" s="55"/>
      <c r="H371" s="3"/>
      <c r="I371" s="56"/>
      <c r="J371" s="57"/>
      <c r="K371" s="19">
        <f t="shared" si="13"/>
        <v>3619244.9099999997</v>
      </c>
      <c r="L371" s="65">
        <f t="shared" si="12"/>
        <v>0</v>
      </c>
    </row>
    <row r="372" spans="1:12" x14ac:dyDescent="0.25">
      <c r="A372" s="3">
        <v>351</v>
      </c>
      <c r="B372" s="58"/>
      <c r="C372" s="52"/>
      <c r="D372" s="53"/>
      <c r="E372" s="54"/>
      <c r="F372" s="58"/>
      <c r="G372" s="55"/>
      <c r="H372" s="3"/>
      <c r="I372" s="56"/>
      <c r="J372" s="57"/>
      <c r="K372" s="19">
        <f t="shared" si="13"/>
        <v>3619244.9099999997</v>
      </c>
      <c r="L372" s="65">
        <f t="shared" si="12"/>
        <v>0</v>
      </c>
    </row>
    <row r="373" spans="1:12" x14ac:dyDescent="0.25">
      <c r="A373" s="3">
        <v>352</v>
      </c>
      <c r="B373" s="58"/>
      <c r="C373" s="52"/>
      <c r="D373" s="53"/>
      <c r="E373" s="54"/>
      <c r="F373" s="58"/>
      <c r="G373" s="55"/>
      <c r="H373" s="3"/>
      <c r="I373" s="56"/>
      <c r="J373" s="57"/>
      <c r="K373" s="19">
        <f t="shared" si="13"/>
        <v>3619244.9099999997</v>
      </c>
      <c r="L373" s="65">
        <f t="shared" si="12"/>
        <v>0</v>
      </c>
    </row>
    <row r="374" spans="1:12" x14ac:dyDescent="0.25">
      <c r="A374" s="3">
        <v>353</v>
      </c>
      <c r="B374" s="58"/>
      <c r="C374" s="52"/>
      <c r="D374" s="53"/>
      <c r="E374" s="54"/>
      <c r="F374" s="58"/>
      <c r="G374" s="55"/>
      <c r="H374" s="3"/>
      <c r="I374" s="56"/>
      <c r="J374" s="57"/>
      <c r="K374" s="19">
        <f t="shared" si="13"/>
        <v>3619244.9099999997</v>
      </c>
      <c r="L374" s="65">
        <f t="shared" si="12"/>
        <v>0</v>
      </c>
    </row>
    <row r="375" spans="1:12" x14ac:dyDescent="0.25">
      <c r="A375" s="3">
        <v>354</v>
      </c>
      <c r="B375" s="58"/>
      <c r="C375" s="52"/>
      <c r="D375" s="53"/>
      <c r="E375" s="54"/>
      <c r="F375" s="58"/>
      <c r="G375" s="55"/>
      <c r="H375" s="3"/>
      <c r="I375" s="56"/>
      <c r="J375" s="57"/>
      <c r="K375" s="19">
        <f t="shared" si="13"/>
        <v>3619244.9099999997</v>
      </c>
      <c r="L375" s="65">
        <f t="shared" si="12"/>
        <v>0</v>
      </c>
    </row>
    <row r="376" spans="1:12" x14ac:dyDescent="0.25">
      <c r="A376" s="3">
        <v>355</v>
      </c>
      <c r="B376" s="58"/>
      <c r="C376" s="52"/>
      <c r="D376" s="53"/>
      <c r="E376" s="54"/>
      <c r="F376" s="58"/>
      <c r="G376" s="55"/>
      <c r="H376" s="3"/>
      <c r="I376" s="56"/>
      <c r="J376" s="57"/>
      <c r="K376" s="19">
        <f t="shared" si="13"/>
        <v>3619244.9099999997</v>
      </c>
      <c r="L376" s="65">
        <f t="shared" si="12"/>
        <v>0</v>
      </c>
    </row>
    <row r="377" spans="1:12" x14ac:dyDescent="0.25">
      <c r="A377" s="3">
        <v>356</v>
      </c>
      <c r="B377" s="58"/>
      <c r="C377" s="52"/>
      <c r="D377" s="53"/>
      <c r="E377" s="54"/>
      <c r="F377" s="58"/>
      <c r="G377" s="55"/>
      <c r="H377" s="3"/>
      <c r="I377" s="56"/>
      <c r="J377" s="57"/>
      <c r="K377" s="19">
        <f t="shared" si="13"/>
        <v>3619244.9099999997</v>
      </c>
      <c r="L377" s="65">
        <f t="shared" si="12"/>
        <v>0</v>
      </c>
    </row>
    <row r="378" spans="1:12" x14ac:dyDescent="0.25">
      <c r="A378" s="3">
        <v>357</v>
      </c>
      <c r="B378" s="58"/>
      <c r="C378" s="52"/>
      <c r="D378" s="53"/>
      <c r="E378" s="54"/>
      <c r="F378" s="58"/>
      <c r="G378" s="55"/>
      <c r="H378" s="3"/>
      <c r="I378" s="56"/>
      <c r="J378" s="57"/>
      <c r="K378" s="19">
        <f t="shared" si="13"/>
        <v>3619244.9099999997</v>
      </c>
      <c r="L378" s="65">
        <f t="shared" si="12"/>
        <v>0</v>
      </c>
    </row>
    <row r="379" spans="1:12" x14ac:dyDescent="0.25">
      <c r="A379" s="3">
        <v>358</v>
      </c>
      <c r="B379" s="58"/>
      <c r="C379" s="52"/>
      <c r="D379" s="53"/>
      <c r="E379" s="54"/>
      <c r="F379" s="58"/>
      <c r="G379" s="55"/>
      <c r="H379" s="3"/>
      <c r="I379" s="56"/>
      <c r="J379" s="57"/>
      <c r="K379" s="19">
        <f t="shared" si="13"/>
        <v>3619244.9099999997</v>
      </c>
      <c r="L379" s="65">
        <f t="shared" si="12"/>
        <v>0</v>
      </c>
    </row>
    <row r="380" spans="1:12" x14ac:dyDescent="0.25">
      <c r="A380" s="3">
        <v>359</v>
      </c>
      <c r="B380" s="58"/>
      <c r="C380" s="52"/>
      <c r="D380" s="53"/>
      <c r="E380" s="54"/>
      <c r="F380" s="58"/>
      <c r="G380" s="55"/>
      <c r="H380" s="3"/>
      <c r="I380" s="56"/>
      <c r="J380" s="57"/>
      <c r="K380" s="19">
        <f t="shared" si="13"/>
        <v>3619244.9099999997</v>
      </c>
      <c r="L380" s="65">
        <f t="shared" si="12"/>
        <v>0</v>
      </c>
    </row>
    <row r="381" spans="1:12" x14ac:dyDescent="0.25">
      <c r="A381" s="3">
        <v>360</v>
      </c>
      <c r="B381" s="58"/>
      <c r="C381" s="52"/>
      <c r="D381" s="53"/>
      <c r="E381" s="54"/>
      <c r="F381" s="58"/>
      <c r="G381" s="55"/>
      <c r="H381" s="3"/>
      <c r="I381" s="56"/>
      <c r="J381" s="57"/>
      <c r="K381" s="19">
        <f t="shared" si="13"/>
        <v>3619244.9099999997</v>
      </c>
      <c r="L381" s="65">
        <f t="shared" si="12"/>
        <v>0</v>
      </c>
    </row>
    <row r="382" spans="1:12" x14ac:dyDescent="0.25">
      <c r="A382" s="3">
        <v>361</v>
      </c>
      <c r="B382" s="58"/>
      <c r="C382" s="52"/>
      <c r="D382" s="53"/>
      <c r="E382" s="54"/>
      <c r="F382" s="58"/>
      <c r="G382" s="55"/>
      <c r="H382" s="3"/>
      <c r="I382" s="56"/>
      <c r="J382" s="57"/>
      <c r="K382" s="19">
        <f t="shared" si="13"/>
        <v>3619244.9099999997</v>
      </c>
      <c r="L382" s="65">
        <f t="shared" si="12"/>
        <v>0</v>
      </c>
    </row>
    <row r="383" spans="1:12" x14ac:dyDescent="0.25">
      <c r="A383" s="3">
        <v>362</v>
      </c>
      <c r="B383" s="58"/>
      <c r="C383" s="52"/>
      <c r="D383" s="53"/>
      <c r="E383" s="54"/>
      <c r="F383" s="58"/>
      <c r="G383" s="55"/>
      <c r="H383" s="3"/>
      <c r="I383" s="56"/>
      <c r="J383" s="57"/>
      <c r="K383" s="19">
        <f t="shared" si="13"/>
        <v>3619244.9099999997</v>
      </c>
      <c r="L383" s="65">
        <f t="shared" si="12"/>
        <v>0</v>
      </c>
    </row>
    <row r="384" spans="1:12" x14ac:dyDescent="0.25">
      <c r="A384" s="3">
        <v>363</v>
      </c>
      <c r="B384" s="58"/>
      <c r="C384" s="52"/>
      <c r="D384" s="53"/>
      <c r="E384" s="54"/>
      <c r="F384" s="58"/>
      <c r="G384" s="55"/>
      <c r="H384" s="3"/>
      <c r="I384" s="56"/>
      <c r="J384" s="57"/>
      <c r="K384" s="19">
        <f t="shared" si="13"/>
        <v>3619244.9099999997</v>
      </c>
      <c r="L384" s="65">
        <f t="shared" si="12"/>
        <v>0</v>
      </c>
    </row>
    <row r="385" spans="1:12" x14ac:dyDescent="0.25">
      <c r="A385" s="3">
        <v>364</v>
      </c>
      <c r="B385" s="58"/>
      <c r="C385" s="52"/>
      <c r="D385" s="53"/>
      <c r="E385" s="54"/>
      <c r="F385" s="58"/>
      <c r="G385" s="55"/>
      <c r="H385" s="3"/>
      <c r="I385" s="56"/>
      <c r="J385" s="57"/>
      <c r="K385" s="19">
        <f t="shared" si="13"/>
        <v>3619244.9099999997</v>
      </c>
      <c r="L385" s="65">
        <f t="shared" si="12"/>
        <v>0</v>
      </c>
    </row>
    <row r="386" spans="1:12" x14ac:dyDescent="0.25">
      <c r="A386" s="3">
        <v>365</v>
      </c>
      <c r="B386" s="58"/>
      <c r="C386" s="52"/>
      <c r="D386" s="53"/>
      <c r="E386" s="54"/>
      <c r="F386" s="58"/>
      <c r="G386" s="55"/>
      <c r="H386" s="3"/>
      <c r="I386" s="56"/>
      <c r="J386" s="57"/>
      <c r="K386" s="19">
        <f t="shared" si="13"/>
        <v>3619244.9099999997</v>
      </c>
      <c r="L386" s="65">
        <f t="shared" si="12"/>
        <v>0</v>
      </c>
    </row>
    <row r="387" spans="1:12" x14ac:dyDescent="0.25">
      <c r="A387" s="3">
        <v>366</v>
      </c>
      <c r="B387" s="58"/>
      <c r="C387" s="52"/>
      <c r="D387" s="53"/>
      <c r="E387" s="54"/>
      <c r="F387" s="58"/>
      <c r="G387" s="55"/>
      <c r="H387" s="3"/>
      <c r="I387" s="56"/>
      <c r="J387" s="57"/>
      <c r="K387" s="19">
        <f t="shared" si="13"/>
        <v>3619244.9099999997</v>
      </c>
      <c r="L387" s="65">
        <f t="shared" si="12"/>
        <v>0</v>
      </c>
    </row>
    <row r="388" spans="1:12" x14ac:dyDescent="0.25">
      <c r="A388" s="3">
        <v>367</v>
      </c>
      <c r="B388" s="58"/>
      <c r="C388" s="52"/>
      <c r="D388" s="53"/>
      <c r="E388" s="54"/>
      <c r="F388" s="58"/>
      <c r="G388" s="55"/>
      <c r="H388" s="3"/>
      <c r="I388" s="56"/>
      <c r="J388" s="57"/>
      <c r="K388" s="19">
        <f t="shared" si="13"/>
        <v>3619244.9099999997</v>
      </c>
      <c r="L388" s="65">
        <f t="shared" si="12"/>
        <v>0</v>
      </c>
    </row>
    <row r="389" spans="1:12" x14ac:dyDescent="0.25">
      <c r="A389" s="3">
        <v>368</v>
      </c>
      <c r="B389" s="58"/>
      <c r="C389" s="52"/>
      <c r="D389" s="53"/>
      <c r="E389" s="54"/>
      <c r="F389" s="58"/>
      <c r="G389" s="55"/>
      <c r="H389" s="3"/>
      <c r="I389" s="56"/>
      <c r="J389" s="57"/>
      <c r="K389" s="19">
        <f t="shared" si="13"/>
        <v>3619244.9099999997</v>
      </c>
      <c r="L389" s="65">
        <f t="shared" si="12"/>
        <v>0</v>
      </c>
    </row>
    <row r="390" spans="1:12" x14ac:dyDescent="0.25">
      <c r="A390" s="3">
        <v>369</v>
      </c>
      <c r="B390" s="58"/>
      <c r="C390" s="52"/>
      <c r="D390" s="53"/>
      <c r="E390" s="54"/>
      <c r="F390" s="58"/>
      <c r="G390" s="55"/>
      <c r="H390" s="3"/>
      <c r="I390" s="56"/>
      <c r="J390" s="57"/>
      <c r="K390" s="19">
        <f t="shared" si="13"/>
        <v>3619244.9099999997</v>
      </c>
      <c r="L390" s="65">
        <f t="shared" si="12"/>
        <v>0</v>
      </c>
    </row>
    <row r="391" spans="1:12" x14ac:dyDescent="0.25">
      <c r="A391" s="3">
        <v>370</v>
      </c>
      <c r="B391" s="58"/>
      <c r="C391" s="52"/>
      <c r="D391" s="53"/>
      <c r="E391" s="54"/>
      <c r="F391" s="58"/>
      <c r="G391" s="55"/>
      <c r="H391" s="3"/>
      <c r="I391" s="56"/>
      <c r="J391" s="57"/>
      <c r="K391" s="19">
        <f t="shared" si="13"/>
        <v>3619244.9099999997</v>
      </c>
      <c r="L391" s="65">
        <f t="shared" si="12"/>
        <v>0</v>
      </c>
    </row>
    <row r="392" spans="1:12" x14ac:dyDescent="0.25">
      <c r="A392" s="3">
        <v>371</v>
      </c>
      <c r="B392" s="58"/>
      <c r="C392" s="52"/>
      <c r="D392" s="53"/>
      <c r="E392" s="54"/>
      <c r="F392" s="58"/>
      <c r="G392" s="55"/>
      <c r="H392" s="3"/>
      <c r="I392" s="56"/>
      <c r="J392" s="57"/>
      <c r="K392" s="19">
        <f t="shared" si="13"/>
        <v>3619244.9099999997</v>
      </c>
      <c r="L392" s="65">
        <f t="shared" si="12"/>
        <v>0</v>
      </c>
    </row>
    <row r="393" spans="1:12" x14ac:dyDescent="0.25">
      <c r="A393" s="3">
        <v>372</v>
      </c>
      <c r="B393" s="58"/>
      <c r="C393" s="52"/>
      <c r="D393" s="53"/>
      <c r="E393" s="54"/>
      <c r="F393" s="58"/>
      <c r="G393" s="55"/>
      <c r="H393" s="3"/>
      <c r="I393" s="56"/>
      <c r="J393" s="57"/>
      <c r="K393" s="19">
        <f t="shared" si="13"/>
        <v>3619244.9099999997</v>
      </c>
      <c r="L393" s="65">
        <f t="shared" si="12"/>
        <v>0</v>
      </c>
    </row>
    <row r="394" spans="1:12" x14ac:dyDescent="0.25">
      <c r="A394" s="3">
        <v>373</v>
      </c>
      <c r="B394" s="58"/>
      <c r="C394" s="52"/>
      <c r="D394" s="53"/>
      <c r="E394" s="54"/>
      <c r="F394" s="58"/>
      <c r="G394" s="55"/>
      <c r="H394" s="3"/>
      <c r="I394" s="56"/>
      <c r="J394" s="57"/>
      <c r="K394" s="19">
        <f t="shared" si="13"/>
        <v>3619244.9099999997</v>
      </c>
      <c r="L394" s="65">
        <f t="shared" si="12"/>
        <v>0</v>
      </c>
    </row>
    <row r="395" spans="1:12" x14ac:dyDescent="0.25">
      <c r="A395" s="3">
        <v>374</v>
      </c>
      <c r="B395" s="58"/>
      <c r="C395" s="52"/>
      <c r="D395" s="53"/>
      <c r="E395" s="54"/>
      <c r="F395" s="58"/>
      <c r="G395" s="55"/>
      <c r="H395" s="3"/>
      <c r="I395" s="56"/>
      <c r="J395" s="57"/>
      <c r="K395" s="19">
        <f t="shared" si="13"/>
        <v>3619244.9099999997</v>
      </c>
      <c r="L395" s="65">
        <f t="shared" si="12"/>
        <v>0</v>
      </c>
    </row>
    <row r="396" spans="1:12" x14ac:dyDescent="0.25">
      <c r="A396" s="3">
        <v>375</v>
      </c>
      <c r="B396" s="58"/>
      <c r="C396" s="52"/>
      <c r="D396" s="53"/>
      <c r="E396" s="54"/>
      <c r="F396" s="58"/>
      <c r="G396" s="55"/>
      <c r="H396" s="3"/>
      <c r="I396" s="56"/>
      <c r="J396" s="57"/>
      <c r="K396" s="19">
        <f t="shared" si="13"/>
        <v>3619244.9099999997</v>
      </c>
      <c r="L396" s="65">
        <f t="shared" si="12"/>
        <v>0</v>
      </c>
    </row>
    <row r="397" spans="1:12" x14ac:dyDescent="0.25">
      <c r="A397" s="3">
        <v>376</v>
      </c>
      <c r="B397" s="58"/>
      <c r="C397" s="52"/>
      <c r="D397" s="53"/>
      <c r="E397" s="54"/>
      <c r="F397" s="58"/>
      <c r="G397" s="55"/>
      <c r="H397" s="3"/>
      <c r="I397" s="56"/>
      <c r="J397" s="57"/>
      <c r="K397" s="19">
        <f t="shared" si="13"/>
        <v>3619244.9099999997</v>
      </c>
      <c r="L397" s="65">
        <f t="shared" ref="L397:L460" si="14">J397-I397</f>
        <v>0</v>
      </c>
    </row>
    <row r="398" spans="1:12" x14ac:dyDescent="0.25">
      <c r="A398" s="3">
        <v>377</v>
      </c>
      <c r="B398" s="58"/>
      <c r="C398" s="52"/>
      <c r="D398" s="53"/>
      <c r="E398" s="54"/>
      <c r="F398" s="58"/>
      <c r="G398" s="55"/>
      <c r="H398" s="3"/>
      <c r="I398" s="56"/>
      <c r="J398" s="57"/>
      <c r="K398" s="19">
        <f t="shared" si="13"/>
        <v>3619244.9099999997</v>
      </c>
      <c r="L398" s="65">
        <f t="shared" si="14"/>
        <v>0</v>
      </c>
    </row>
    <row r="399" spans="1:12" x14ac:dyDescent="0.25">
      <c r="A399" s="3">
        <v>378</v>
      </c>
      <c r="B399" s="58"/>
      <c r="C399" s="52"/>
      <c r="D399" s="53"/>
      <c r="E399" s="54"/>
      <c r="F399" s="58"/>
      <c r="G399" s="55"/>
      <c r="H399" s="3"/>
      <c r="I399" s="56"/>
      <c r="J399" s="57"/>
      <c r="K399" s="19">
        <f t="shared" si="13"/>
        <v>3619244.9099999997</v>
      </c>
      <c r="L399" s="65">
        <f t="shared" si="14"/>
        <v>0</v>
      </c>
    </row>
    <row r="400" spans="1:12" x14ac:dyDescent="0.25">
      <c r="A400" s="3">
        <v>379</v>
      </c>
      <c r="B400" s="58"/>
      <c r="C400" s="52"/>
      <c r="D400" s="53"/>
      <c r="E400" s="54"/>
      <c r="F400" s="58"/>
      <c r="G400" s="55"/>
      <c r="H400" s="3"/>
      <c r="I400" s="56"/>
      <c r="J400" s="57"/>
      <c r="K400" s="19">
        <f t="shared" si="13"/>
        <v>3619244.9099999997</v>
      </c>
      <c r="L400" s="65">
        <f t="shared" si="14"/>
        <v>0</v>
      </c>
    </row>
    <row r="401" spans="1:12" x14ac:dyDescent="0.25">
      <c r="A401" s="3">
        <v>380</v>
      </c>
      <c r="B401" s="58"/>
      <c r="C401" s="52"/>
      <c r="D401" s="53"/>
      <c r="E401" s="54"/>
      <c r="F401" s="58"/>
      <c r="G401" s="55"/>
      <c r="H401" s="3"/>
      <c r="I401" s="56"/>
      <c r="J401" s="57"/>
      <c r="K401" s="19">
        <f t="shared" si="13"/>
        <v>3619244.9099999997</v>
      </c>
      <c r="L401" s="65">
        <f t="shared" si="14"/>
        <v>0</v>
      </c>
    </row>
    <row r="402" spans="1:12" x14ac:dyDescent="0.25">
      <c r="A402" s="3">
        <v>381</v>
      </c>
      <c r="B402" s="58"/>
      <c r="C402" s="52"/>
      <c r="D402" s="53"/>
      <c r="E402" s="54"/>
      <c r="F402" s="58"/>
      <c r="G402" s="55"/>
      <c r="H402" s="3"/>
      <c r="I402" s="56"/>
      <c r="J402" s="57"/>
      <c r="K402" s="19">
        <f t="shared" si="13"/>
        <v>3619244.9099999997</v>
      </c>
      <c r="L402" s="65">
        <f t="shared" si="14"/>
        <v>0</v>
      </c>
    </row>
    <row r="403" spans="1:12" x14ac:dyDescent="0.25">
      <c r="A403" s="3">
        <v>382</v>
      </c>
      <c r="B403" s="58"/>
      <c r="C403" s="52"/>
      <c r="D403" s="53"/>
      <c r="E403" s="54"/>
      <c r="F403" s="58"/>
      <c r="G403" s="55"/>
      <c r="H403" s="3"/>
      <c r="I403" s="56"/>
      <c r="J403" s="57"/>
      <c r="K403" s="19">
        <f t="shared" si="13"/>
        <v>3619244.9099999997</v>
      </c>
      <c r="L403" s="65">
        <f t="shared" si="14"/>
        <v>0</v>
      </c>
    </row>
    <row r="404" spans="1:12" x14ac:dyDescent="0.25">
      <c r="A404" s="3">
        <v>383</v>
      </c>
      <c r="B404" s="58"/>
      <c r="C404" s="52"/>
      <c r="D404" s="53"/>
      <c r="E404" s="54"/>
      <c r="F404" s="58"/>
      <c r="G404" s="55"/>
      <c r="H404" s="3"/>
      <c r="I404" s="56"/>
      <c r="J404" s="57"/>
      <c r="K404" s="19">
        <f t="shared" si="13"/>
        <v>3619244.9099999997</v>
      </c>
      <c r="L404" s="65">
        <f t="shared" si="14"/>
        <v>0</v>
      </c>
    </row>
    <row r="405" spans="1:12" x14ac:dyDescent="0.25">
      <c r="A405" s="3">
        <v>384</v>
      </c>
      <c r="B405" s="58"/>
      <c r="C405" s="52"/>
      <c r="D405" s="53"/>
      <c r="E405" s="54"/>
      <c r="F405" s="58"/>
      <c r="G405" s="55"/>
      <c r="H405" s="3"/>
      <c r="I405" s="56"/>
      <c r="J405" s="57"/>
      <c r="K405" s="19">
        <f t="shared" si="13"/>
        <v>3619244.9099999997</v>
      </c>
      <c r="L405" s="65">
        <f t="shared" si="14"/>
        <v>0</v>
      </c>
    </row>
    <row r="406" spans="1:12" x14ac:dyDescent="0.25">
      <c r="A406" s="3">
        <v>385</v>
      </c>
      <c r="B406" s="58"/>
      <c r="C406" s="52"/>
      <c r="D406" s="53"/>
      <c r="E406" s="54"/>
      <c r="F406" s="58"/>
      <c r="G406" s="55"/>
      <c r="H406" s="3"/>
      <c r="I406" s="56"/>
      <c r="J406" s="57"/>
      <c r="K406" s="19">
        <f t="shared" si="13"/>
        <v>3619244.9099999997</v>
      </c>
      <c r="L406" s="65">
        <f t="shared" si="14"/>
        <v>0</v>
      </c>
    </row>
    <row r="407" spans="1:12" x14ac:dyDescent="0.25">
      <c r="A407" s="3">
        <v>386</v>
      </c>
      <c r="B407" s="58"/>
      <c r="C407" s="52"/>
      <c r="D407" s="53"/>
      <c r="E407" s="54"/>
      <c r="F407" s="58"/>
      <c r="G407" s="55"/>
      <c r="H407" s="3"/>
      <c r="I407" s="56"/>
      <c r="J407" s="57"/>
      <c r="K407" s="19">
        <f t="shared" si="13"/>
        <v>3619244.9099999997</v>
      </c>
      <c r="L407" s="65">
        <f t="shared" si="14"/>
        <v>0</v>
      </c>
    </row>
    <row r="408" spans="1:12" x14ac:dyDescent="0.25">
      <c r="A408" s="3">
        <v>387</v>
      </c>
      <c r="B408" s="58"/>
      <c r="C408" s="52"/>
      <c r="D408" s="53"/>
      <c r="E408" s="54"/>
      <c r="F408" s="58"/>
      <c r="G408" s="55"/>
      <c r="H408" s="3"/>
      <c r="I408" s="56"/>
      <c r="J408" s="57"/>
      <c r="K408" s="19">
        <f t="shared" si="13"/>
        <v>3619244.9099999997</v>
      </c>
      <c r="L408" s="65">
        <f t="shared" si="14"/>
        <v>0</v>
      </c>
    </row>
    <row r="409" spans="1:12" x14ac:dyDescent="0.25">
      <c r="A409" s="3">
        <v>388</v>
      </c>
      <c r="B409" s="58"/>
      <c r="C409" s="52"/>
      <c r="D409" s="53"/>
      <c r="E409" s="54"/>
      <c r="F409" s="58"/>
      <c r="G409" s="55"/>
      <c r="H409" s="3"/>
      <c r="I409" s="56"/>
      <c r="J409" s="57"/>
      <c r="K409" s="19">
        <f t="shared" si="13"/>
        <v>3619244.9099999997</v>
      </c>
      <c r="L409" s="65">
        <f t="shared" si="14"/>
        <v>0</v>
      </c>
    </row>
    <row r="410" spans="1:12" x14ac:dyDescent="0.25">
      <c r="A410" s="3">
        <v>389</v>
      </c>
      <c r="B410" s="58"/>
      <c r="C410" s="52"/>
      <c r="D410" s="53"/>
      <c r="E410" s="54"/>
      <c r="F410" s="58"/>
      <c r="G410" s="55"/>
      <c r="H410" s="3"/>
      <c r="I410" s="56"/>
      <c r="J410" s="57"/>
      <c r="K410" s="19">
        <f t="shared" si="13"/>
        <v>3619244.9099999997</v>
      </c>
      <c r="L410" s="65">
        <f t="shared" si="14"/>
        <v>0</v>
      </c>
    </row>
    <row r="411" spans="1:12" x14ac:dyDescent="0.25">
      <c r="A411" s="3">
        <v>390</v>
      </c>
      <c r="B411" s="58"/>
      <c r="C411" s="52"/>
      <c r="D411" s="53"/>
      <c r="E411" s="54"/>
      <c r="F411" s="58"/>
      <c r="G411" s="55"/>
      <c r="H411" s="3"/>
      <c r="I411" s="56"/>
      <c r="J411" s="57"/>
      <c r="K411" s="19">
        <f t="shared" si="13"/>
        <v>3619244.9099999997</v>
      </c>
      <c r="L411" s="65">
        <f t="shared" si="14"/>
        <v>0</v>
      </c>
    </row>
    <row r="412" spans="1:12" x14ac:dyDescent="0.25">
      <c r="A412" s="3">
        <v>391</v>
      </c>
      <c r="B412" s="58"/>
      <c r="C412" s="52"/>
      <c r="D412" s="53"/>
      <c r="E412" s="54"/>
      <c r="F412" s="58"/>
      <c r="G412" s="55"/>
      <c r="H412" s="3"/>
      <c r="I412" s="56"/>
      <c r="J412" s="57"/>
      <c r="K412" s="19">
        <f t="shared" si="13"/>
        <v>3619244.9099999997</v>
      </c>
      <c r="L412" s="65">
        <f t="shared" si="14"/>
        <v>0</v>
      </c>
    </row>
    <row r="413" spans="1:12" x14ac:dyDescent="0.25">
      <c r="A413" s="3">
        <v>392</v>
      </c>
      <c r="B413" s="58"/>
      <c r="C413" s="52"/>
      <c r="D413" s="53"/>
      <c r="E413" s="54"/>
      <c r="F413" s="58"/>
      <c r="G413" s="55"/>
      <c r="H413" s="3"/>
      <c r="I413" s="56"/>
      <c r="J413" s="57"/>
      <c r="K413" s="19">
        <f t="shared" si="13"/>
        <v>3619244.9099999997</v>
      </c>
      <c r="L413" s="65">
        <f t="shared" si="14"/>
        <v>0</v>
      </c>
    </row>
    <row r="414" spans="1:12" x14ac:dyDescent="0.25">
      <c r="A414" s="3">
        <v>393</v>
      </c>
      <c r="B414" s="58"/>
      <c r="C414" s="52"/>
      <c r="D414" s="53"/>
      <c r="E414" s="54"/>
      <c r="F414" s="58"/>
      <c r="G414" s="55"/>
      <c r="H414" s="3"/>
      <c r="I414" s="56"/>
      <c r="J414" s="57"/>
      <c r="K414" s="19">
        <f t="shared" si="13"/>
        <v>3619244.9099999997</v>
      </c>
      <c r="L414" s="65">
        <f t="shared" si="14"/>
        <v>0</v>
      </c>
    </row>
    <row r="415" spans="1:12" x14ac:dyDescent="0.25">
      <c r="A415" s="3">
        <v>394</v>
      </c>
      <c r="B415" s="58"/>
      <c r="C415" s="52"/>
      <c r="D415" s="53"/>
      <c r="E415" s="54"/>
      <c r="F415" s="58"/>
      <c r="G415" s="55"/>
      <c r="H415" s="3"/>
      <c r="I415" s="56"/>
      <c r="J415" s="57"/>
      <c r="K415" s="19">
        <f t="shared" si="13"/>
        <v>3619244.9099999997</v>
      </c>
      <c r="L415" s="65">
        <f t="shared" si="14"/>
        <v>0</v>
      </c>
    </row>
    <row r="416" spans="1:12" x14ac:dyDescent="0.25">
      <c r="A416" s="3">
        <v>395</v>
      </c>
      <c r="B416" s="58"/>
      <c r="C416" s="52"/>
      <c r="D416" s="53"/>
      <c r="E416" s="54"/>
      <c r="F416" s="58"/>
      <c r="G416" s="55"/>
      <c r="H416" s="3"/>
      <c r="I416" s="56"/>
      <c r="J416" s="57"/>
      <c r="K416" s="19">
        <f t="shared" si="13"/>
        <v>3619244.9099999997</v>
      </c>
      <c r="L416" s="65">
        <f t="shared" si="14"/>
        <v>0</v>
      </c>
    </row>
    <row r="417" spans="1:12" x14ac:dyDescent="0.25">
      <c r="A417" s="3">
        <v>396</v>
      </c>
      <c r="B417" s="58"/>
      <c r="C417" s="52"/>
      <c r="D417" s="53"/>
      <c r="E417" s="54"/>
      <c r="F417" s="58"/>
      <c r="G417" s="55"/>
      <c r="H417" s="3"/>
      <c r="I417" s="56"/>
      <c r="J417" s="57"/>
      <c r="K417" s="19">
        <f t="shared" si="13"/>
        <v>3619244.9099999997</v>
      </c>
      <c r="L417" s="65">
        <f t="shared" si="14"/>
        <v>0</v>
      </c>
    </row>
    <row r="418" spans="1:12" x14ac:dyDescent="0.25">
      <c r="A418" s="3">
        <v>397</v>
      </c>
      <c r="B418" s="58"/>
      <c r="C418" s="52"/>
      <c r="D418" s="53"/>
      <c r="E418" s="54"/>
      <c r="F418" s="58"/>
      <c r="G418" s="55"/>
      <c r="H418" s="3"/>
      <c r="I418" s="56"/>
      <c r="J418" s="57"/>
      <c r="K418" s="19">
        <f t="shared" si="13"/>
        <v>3619244.9099999997</v>
      </c>
      <c r="L418" s="65">
        <f t="shared" si="14"/>
        <v>0</v>
      </c>
    </row>
    <row r="419" spans="1:12" x14ac:dyDescent="0.25">
      <c r="A419" s="3">
        <v>398</v>
      </c>
      <c r="B419" s="58"/>
      <c r="C419" s="52"/>
      <c r="D419" s="53"/>
      <c r="E419" s="54"/>
      <c r="F419" s="58"/>
      <c r="G419" s="55"/>
      <c r="H419" s="3"/>
      <c r="I419" s="56"/>
      <c r="J419" s="57"/>
      <c r="K419" s="19">
        <f t="shared" si="13"/>
        <v>3619244.9099999997</v>
      </c>
      <c r="L419" s="65">
        <f t="shared" si="14"/>
        <v>0</v>
      </c>
    </row>
    <row r="420" spans="1:12" x14ac:dyDescent="0.25">
      <c r="A420" s="3">
        <v>399</v>
      </c>
      <c r="B420" s="58"/>
      <c r="C420" s="52"/>
      <c r="D420" s="53"/>
      <c r="E420" s="54"/>
      <c r="F420" s="58"/>
      <c r="G420" s="55"/>
      <c r="H420" s="3"/>
      <c r="I420" s="56"/>
      <c r="J420" s="57"/>
      <c r="K420" s="19">
        <f t="shared" si="13"/>
        <v>3619244.9099999997</v>
      </c>
      <c r="L420" s="65">
        <f t="shared" si="14"/>
        <v>0</v>
      </c>
    </row>
    <row r="421" spans="1:12" x14ac:dyDescent="0.25">
      <c r="A421" s="3">
        <v>400</v>
      </c>
      <c r="B421" s="58"/>
      <c r="C421" s="52"/>
      <c r="D421" s="53"/>
      <c r="E421" s="54"/>
      <c r="F421" s="58"/>
      <c r="G421" s="55"/>
      <c r="H421" s="3"/>
      <c r="I421" s="56"/>
      <c r="J421" s="57"/>
      <c r="K421" s="19">
        <f t="shared" si="13"/>
        <v>3619244.9099999997</v>
      </c>
      <c r="L421" s="65">
        <f t="shared" si="14"/>
        <v>0</v>
      </c>
    </row>
    <row r="422" spans="1:12" x14ac:dyDescent="0.25">
      <c r="A422" s="3">
        <v>401</v>
      </c>
      <c r="B422" s="58"/>
      <c r="C422" s="52"/>
      <c r="D422" s="53"/>
      <c r="E422" s="54"/>
      <c r="F422" s="58"/>
      <c r="G422" s="55"/>
      <c r="H422" s="3"/>
      <c r="I422" s="56"/>
      <c r="J422" s="57"/>
      <c r="K422" s="19">
        <f t="shared" si="13"/>
        <v>3619244.9099999997</v>
      </c>
      <c r="L422" s="65">
        <f t="shared" si="14"/>
        <v>0</v>
      </c>
    </row>
    <row r="423" spans="1:12" x14ac:dyDescent="0.25">
      <c r="A423" s="3">
        <v>402</v>
      </c>
      <c r="B423" s="58"/>
      <c r="C423" s="52"/>
      <c r="D423" s="53"/>
      <c r="E423" s="54"/>
      <c r="F423" s="58"/>
      <c r="G423" s="55"/>
      <c r="H423" s="3"/>
      <c r="I423" s="56"/>
      <c r="J423" s="57"/>
      <c r="K423" s="19">
        <f t="shared" si="13"/>
        <v>3619244.9099999997</v>
      </c>
      <c r="L423" s="65">
        <f t="shared" si="14"/>
        <v>0</v>
      </c>
    </row>
    <row r="424" spans="1:12" x14ac:dyDescent="0.25">
      <c r="A424" s="3">
        <v>403</v>
      </c>
      <c r="B424" s="58"/>
      <c r="C424" s="52"/>
      <c r="D424" s="53"/>
      <c r="E424" s="54"/>
      <c r="F424" s="58"/>
      <c r="G424" s="55"/>
      <c r="H424" s="3"/>
      <c r="I424" s="56"/>
      <c r="J424" s="57"/>
      <c r="K424" s="19">
        <f t="shared" ref="K424:K487" si="15">K423+J424-I424</f>
        <v>3619244.9099999997</v>
      </c>
      <c r="L424" s="65">
        <f t="shared" si="14"/>
        <v>0</v>
      </c>
    </row>
    <row r="425" spans="1:12" x14ac:dyDescent="0.25">
      <c r="A425" s="3">
        <v>404</v>
      </c>
      <c r="B425" s="58"/>
      <c r="C425" s="52"/>
      <c r="D425" s="53"/>
      <c r="E425" s="54"/>
      <c r="F425" s="58"/>
      <c r="G425" s="55"/>
      <c r="H425" s="3"/>
      <c r="I425" s="56"/>
      <c r="J425" s="57"/>
      <c r="K425" s="19">
        <f t="shared" si="15"/>
        <v>3619244.9099999997</v>
      </c>
      <c r="L425" s="65">
        <f t="shared" si="14"/>
        <v>0</v>
      </c>
    </row>
    <row r="426" spans="1:12" x14ac:dyDescent="0.25">
      <c r="A426" s="3">
        <v>405</v>
      </c>
      <c r="B426" s="58"/>
      <c r="C426" s="52"/>
      <c r="D426" s="53"/>
      <c r="E426" s="54"/>
      <c r="F426" s="58"/>
      <c r="G426" s="55"/>
      <c r="H426" s="3"/>
      <c r="I426" s="56"/>
      <c r="J426" s="57"/>
      <c r="K426" s="19">
        <f t="shared" si="15"/>
        <v>3619244.9099999997</v>
      </c>
      <c r="L426" s="65">
        <f t="shared" si="14"/>
        <v>0</v>
      </c>
    </row>
    <row r="427" spans="1:12" x14ac:dyDescent="0.25">
      <c r="A427" s="3">
        <v>406</v>
      </c>
      <c r="B427" s="58"/>
      <c r="C427" s="52"/>
      <c r="D427" s="53"/>
      <c r="E427" s="54"/>
      <c r="F427" s="58"/>
      <c r="G427" s="55"/>
      <c r="H427" s="3"/>
      <c r="I427" s="56"/>
      <c r="J427" s="57"/>
      <c r="K427" s="19">
        <f t="shared" si="15"/>
        <v>3619244.9099999997</v>
      </c>
      <c r="L427" s="65">
        <f t="shared" si="14"/>
        <v>0</v>
      </c>
    </row>
    <row r="428" spans="1:12" x14ac:dyDescent="0.25">
      <c r="A428" s="3">
        <v>407</v>
      </c>
      <c r="B428" s="58"/>
      <c r="C428" s="52"/>
      <c r="D428" s="53"/>
      <c r="E428" s="54"/>
      <c r="F428" s="58"/>
      <c r="G428" s="55"/>
      <c r="H428" s="3"/>
      <c r="I428" s="56"/>
      <c r="J428" s="57"/>
      <c r="K428" s="19">
        <f t="shared" si="15"/>
        <v>3619244.9099999997</v>
      </c>
      <c r="L428" s="65">
        <f t="shared" si="14"/>
        <v>0</v>
      </c>
    </row>
    <row r="429" spans="1:12" x14ac:dyDescent="0.25">
      <c r="A429" s="3">
        <v>408</v>
      </c>
      <c r="B429" s="58"/>
      <c r="C429" s="52"/>
      <c r="D429" s="53"/>
      <c r="E429" s="54"/>
      <c r="F429" s="58"/>
      <c r="G429" s="55"/>
      <c r="H429" s="3"/>
      <c r="I429" s="56"/>
      <c r="J429" s="57"/>
      <c r="K429" s="19">
        <f t="shared" si="15"/>
        <v>3619244.9099999997</v>
      </c>
      <c r="L429" s="65">
        <f t="shared" si="14"/>
        <v>0</v>
      </c>
    </row>
    <row r="430" spans="1:12" x14ac:dyDescent="0.25">
      <c r="A430" s="3">
        <v>409</v>
      </c>
      <c r="B430" s="58"/>
      <c r="C430" s="52"/>
      <c r="D430" s="53"/>
      <c r="E430" s="54"/>
      <c r="F430" s="58"/>
      <c r="G430" s="55"/>
      <c r="H430" s="3"/>
      <c r="I430" s="56"/>
      <c r="J430" s="57"/>
      <c r="K430" s="19">
        <f t="shared" si="15"/>
        <v>3619244.9099999997</v>
      </c>
      <c r="L430" s="65">
        <f t="shared" si="14"/>
        <v>0</v>
      </c>
    </row>
    <row r="431" spans="1:12" x14ac:dyDescent="0.25">
      <c r="A431" s="3">
        <v>410</v>
      </c>
      <c r="B431" s="58"/>
      <c r="C431" s="52"/>
      <c r="D431" s="53"/>
      <c r="E431" s="54"/>
      <c r="F431" s="58"/>
      <c r="G431" s="55"/>
      <c r="H431" s="3"/>
      <c r="I431" s="56"/>
      <c r="J431" s="57"/>
      <c r="K431" s="19">
        <f t="shared" si="15"/>
        <v>3619244.9099999997</v>
      </c>
      <c r="L431" s="65">
        <f t="shared" si="14"/>
        <v>0</v>
      </c>
    </row>
    <row r="432" spans="1:12" x14ac:dyDescent="0.25">
      <c r="A432" s="3">
        <v>411</v>
      </c>
      <c r="B432" s="58"/>
      <c r="C432" s="52"/>
      <c r="D432" s="53"/>
      <c r="E432" s="54"/>
      <c r="F432" s="58"/>
      <c r="G432" s="55"/>
      <c r="H432" s="3"/>
      <c r="I432" s="56"/>
      <c r="J432" s="57"/>
      <c r="K432" s="19">
        <f t="shared" si="15"/>
        <v>3619244.9099999997</v>
      </c>
      <c r="L432" s="65">
        <f t="shared" si="14"/>
        <v>0</v>
      </c>
    </row>
    <row r="433" spans="1:12" x14ac:dyDescent="0.25">
      <c r="A433" s="3">
        <v>412</v>
      </c>
      <c r="B433" s="58"/>
      <c r="C433" s="52"/>
      <c r="D433" s="53"/>
      <c r="E433" s="54"/>
      <c r="F433" s="58"/>
      <c r="G433" s="55"/>
      <c r="H433" s="3"/>
      <c r="I433" s="56"/>
      <c r="J433" s="57"/>
      <c r="K433" s="19">
        <f t="shared" si="15"/>
        <v>3619244.9099999997</v>
      </c>
      <c r="L433" s="65">
        <f t="shared" si="14"/>
        <v>0</v>
      </c>
    </row>
    <row r="434" spans="1:12" x14ac:dyDescent="0.25">
      <c r="A434" s="3">
        <v>413</v>
      </c>
      <c r="B434" s="58"/>
      <c r="C434" s="52"/>
      <c r="D434" s="53"/>
      <c r="E434" s="54"/>
      <c r="F434" s="58"/>
      <c r="G434" s="55"/>
      <c r="H434" s="3"/>
      <c r="I434" s="56"/>
      <c r="J434" s="57"/>
      <c r="K434" s="19">
        <f t="shared" si="15"/>
        <v>3619244.9099999997</v>
      </c>
      <c r="L434" s="65">
        <f t="shared" si="14"/>
        <v>0</v>
      </c>
    </row>
    <row r="435" spans="1:12" x14ac:dyDescent="0.25">
      <c r="A435" s="3">
        <v>414</v>
      </c>
      <c r="B435" s="58"/>
      <c r="C435" s="52"/>
      <c r="D435" s="53"/>
      <c r="E435" s="54"/>
      <c r="F435" s="58"/>
      <c r="G435" s="55"/>
      <c r="H435" s="3"/>
      <c r="I435" s="56"/>
      <c r="J435" s="57"/>
      <c r="K435" s="19">
        <f t="shared" si="15"/>
        <v>3619244.9099999997</v>
      </c>
      <c r="L435" s="65">
        <f t="shared" si="14"/>
        <v>0</v>
      </c>
    </row>
    <row r="436" spans="1:12" x14ac:dyDescent="0.25">
      <c r="A436" s="3">
        <v>415</v>
      </c>
      <c r="B436" s="58"/>
      <c r="C436" s="52"/>
      <c r="D436" s="53"/>
      <c r="E436" s="54"/>
      <c r="F436" s="58"/>
      <c r="G436" s="55"/>
      <c r="H436" s="3"/>
      <c r="I436" s="56"/>
      <c r="J436" s="57"/>
      <c r="K436" s="19">
        <f t="shared" si="15"/>
        <v>3619244.9099999997</v>
      </c>
      <c r="L436" s="65">
        <f t="shared" si="14"/>
        <v>0</v>
      </c>
    </row>
    <row r="437" spans="1:12" x14ac:dyDescent="0.25">
      <c r="A437" s="3">
        <v>416</v>
      </c>
      <c r="B437" s="58"/>
      <c r="C437" s="52"/>
      <c r="D437" s="53"/>
      <c r="E437" s="54"/>
      <c r="F437" s="58"/>
      <c r="G437" s="55"/>
      <c r="H437" s="3"/>
      <c r="I437" s="56"/>
      <c r="J437" s="57"/>
      <c r="K437" s="19">
        <f t="shared" si="15"/>
        <v>3619244.9099999997</v>
      </c>
      <c r="L437" s="65">
        <f t="shared" si="14"/>
        <v>0</v>
      </c>
    </row>
    <row r="438" spans="1:12" x14ac:dyDescent="0.25">
      <c r="A438" s="3">
        <v>417</v>
      </c>
      <c r="B438" s="58"/>
      <c r="C438" s="52"/>
      <c r="D438" s="53"/>
      <c r="E438" s="54"/>
      <c r="F438" s="58"/>
      <c r="G438" s="55"/>
      <c r="H438" s="3"/>
      <c r="I438" s="56"/>
      <c r="J438" s="57"/>
      <c r="K438" s="19">
        <f t="shared" si="15"/>
        <v>3619244.9099999997</v>
      </c>
      <c r="L438" s="65">
        <f t="shared" si="14"/>
        <v>0</v>
      </c>
    </row>
    <row r="439" spans="1:12" x14ac:dyDescent="0.25">
      <c r="A439" s="3">
        <v>418</v>
      </c>
      <c r="B439" s="58"/>
      <c r="C439" s="52"/>
      <c r="D439" s="53"/>
      <c r="E439" s="54"/>
      <c r="F439" s="58"/>
      <c r="G439" s="55"/>
      <c r="H439" s="3"/>
      <c r="I439" s="56"/>
      <c r="J439" s="57"/>
      <c r="K439" s="19">
        <f t="shared" si="15"/>
        <v>3619244.9099999997</v>
      </c>
      <c r="L439" s="65">
        <f t="shared" si="14"/>
        <v>0</v>
      </c>
    </row>
    <row r="440" spans="1:12" x14ac:dyDescent="0.25">
      <c r="A440" s="3">
        <v>419</v>
      </c>
      <c r="B440" s="58"/>
      <c r="C440" s="52"/>
      <c r="D440" s="53"/>
      <c r="E440" s="54"/>
      <c r="F440" s="58"/>
      <c r="G440" s="55"/>
      <c r="H440" s="3"/>
      <c r="I440" s="56"/>
      <c r="J440" s="57"/>
      <c r="K440" s="19">
        <f t="shared" si="15"/>
        <v>3619244.9099999997</v>
      </c>
      <c r="L440" s="65">
        <f t="shared" si="14"/>
        <v>0</v>
      </c>
    </row>
    <row r="441" spans="1:12" x14ac:dyDescent="0.25">
      <c r="A441" s="3">
        <v>420</v>
      </c>
      <c r="B441" s="58"/>
      <c r="C441" s="52"/>
      <c r="D441" s="53"/>
      <c r="E441" s="54"/>
      <c r="F441" s="58"/>
      <c r="G441" s="55"/>
      <c r="H441" s="3"/>
      <c r="I441" s="56"/>
      <c r="J441" s="57"/>
      <c r="K441" s="19">
        <f t="shared" si="15"/>
        <v>3619244.9099999997</v>
      </c>
      <c r="L441" s="65">
        <f t="shared" si="14"/>
        <v>0</v>
      </c>
    </row>
    <row r="442" spans="1:12" x14ac:dyDescent="0.25">
      <c r="A442" s="3">
        <v>421</v>
      </c>
      <c r="B442" s="58"/>
      <c r="C442" s="52"/>
      <c r="D442" s="53"/>
      <c r="E442" s="54"/>
      <c r="F442" s="58"/>
      <c r="G442" s="55"/>
      <c r="H442" s="3"/>
      <c r="I442" s="56"/>
      <c r="J442" s="57"/>
      <c r="K442" s="19">
        <f t="shared" si="15"/>
        <v>3619244.9099999997</v>
      </c>
      <c r="L442" s="65">
        <f t="shared" si="14"/>
        <v>0</v>
      </c>
    </row>
    <row r="443" spans="1:12" x14ac:dyDescent="0.25">
      <c r="A443" s="3">
        <v>422</v>
      </c>
      <c r="B443" s="58"/>
      <c r="C443" s="52"/>
      <c r="D443" s="53"/>
      <c r="E443" s="54"/>
      <c r="F443" s="58"/>
      <c r="G443" s="55"/>
      <c r="H443" s="3"/>
      <c r="I443" s="56"/>
      <c r="J443" s="57"/>
      <c r="K443" s="19">
        <f t="shared" si="15"/>
        <v>3619244.9099999997</v>
      </c>
      <c r="L443" s="65">
        <f t="shared" si="14"/>
        <v>0</v>
      </c>
    </row>
    <row r="444" spans="1:12" x14ac:dyDescent="0.25">
      <c r="A444" s="3">
        <v>423</v>
      </c>
      <c r="B444" s="58"/>
      <c r="C444" s="52"/>
      <c r="D444" s="53"/>
      <c r="E444" s="54"/>
      <c r="F444" s="58"/>
      <c r="G444" s="55"/>
      <c r="H444" s="3"/>
      <c r="I444" s="56"/>
      <c r="J444" s="57"/>
      <c r="K444" s="19">
        <f t="shared" si="15"/>
        <v>3619244.9099999997</v>
      </c>
      <c r="L444" s="65">
        <f t="shared" si="14"/>
        <v>0</v>
      </c>
    </row>
    <row r="445" spans="1:12" x14ac:dyDescent="0.25">
      <c r="A445" s="3">
        <v>424</v>
      </c>
      <c r="B445" s="58"/>
      <c r="C445" s="52"/>
      <c r="D445" s="53"/>
      <c r="E445" s="54"/>
      <c r="F445" s="58"/>
      <c r="G445" s="55"/>
      <c r="H445" s="3"/>
      <c r="I445" s="56"/>
      <c r="J445" s="57"/>
      <c r="K445" s="19">
        <f t="shared" si="15"/>
        <v>3619244.9099999997</v>
      </c>
      <c r="L445" s="65">
        <f t="shared" si="14"/>
        <v>0</v>
      </c>
    </row>
    <row r="446" spans="1:12" x14ac:dyDescent="0.25">
      <c r="A446" s="3">
        <v>425</v>
      </c>
      <c r="B446" s="58"/>
      <c r="C446" s="52"/>
      <c r="D446" s="53"/>
      <c r="E446" s="54"/>
      <c r="F446" s="58"/>
      <c r="G446" s="55"/>
      <c r="H446" s="3"/>
      <c r="I446" s="56"/>
      <c r="J446" s="57"/>
      <c r="K446" s="19">
        <f t="shared" si="15"/>
        <v>3619244.9099999997</v>
      </c>
      <c r="L446" s="65">
        <f t="shared" si="14"/>
        <v>0</v>
      </c>
    </row>
    <row r="447" spans="1:12" x14ac:dyDescent="0.25">
      <c r="A447" s="3">
        <v>426</v>
      </c>
      <c r="B447" s="58"/>
      <c r="C447" s="52"/>
      <c r="D447" s="53"/>
      <c r="E447" s="54"/>
      <c r="F447" s="58"/>
      <c r="G447" s="55"/>
      <c r="H447" s="3"/>
      <c r="I447" s="56"/>
      <c r="J447" s="57"/>
      <c r="K447" s="19">
        <f t="shared" si="15"/>
        <v>3619244.9099999997</v>
      </c>
      <c r="L447" s="65">
        <f t="shared" si="14"/>
        <v>0</v>
      </c>
    </row>
    <row r="448" spans="1:12" x14ac:dyDescent="0.25">
      <c r="A448" s="3">
        <v>427</v>
      </c>
      <c r="B448" s="58"/>
      <c r="C448" s="52"/>
      <c r="D448" s="53"/>
      <c r="E448" s="54"/>
      <c r="F448" s="58"/>
      <c r="G448" s="55"/>
      <c r="H448" s="3"/>
      <c r="I448" s="56"/>
      <c r="J448" s="57"/>
      <c r="K448" s="19">
        <f t="shared" si="15"/>
        <v>3619244.9099999997</v>
      </c>
      <c r="L448" s="65">
        <f t="shared" si="14"/>
        <v>0</v>
      </c>
    </row>
    <row r="449" spans="1:12" x14ac:dyDescent="0.25">
      <c r="A449" s="3">
        <v>428</v>
      </c>
      <c r="B449" s="58"/>
      <c r="C449" s="52"/>
      <c r="D449" s="53"/>
      <c r="E449" s="54"/>
      <c r="F449" s="58"/>
      <c r="G449" s="55"/>
      <c r="H449" s="3"/>
      <c r="I449" s="56"/>
      <c r="J449" s="57"/>
      <c r="K449" s="19">
        <f t="shared" si="15"/>
        <v>3619244.9099999997</v>
      </c>
      <c r="L449" s="65">
        <f t="shared" si="14"/>
        <v>0</v>
      </c>
    </row>
    <row r="450" spans="1:12" x14ac:dyDescent="0.25">
      <c r="A450" s="3">
        <v>429</v>
      </c>
      <c r="B450" s="58"/>
      <c r="C450" s="52"/>
      <c r="D450" s="53"/>
      <c r="E450" s="54"/>
      <c r="F450" s="58"/>
      <c r="G450" s="55"/>
      <c r="H450" s="3"/>
      <c r="I450" s="56"/>
      <c r="J450" s="57"/>
      <c r="K450" s="19">
        <f t="shared" si="15"/>
        <v>3619244.9099999997</v>
      </c>
      <c r="L450" s="65">
        <f t="shared" si="14"/>
        <v>0</v>
      </c>
    </row>
    <row r="451" spans="1:12" x14ac:dyDescent="0.25">
      <c r="A451" s="3">
        <v>430</v>
      </c>
      <c r="B451" s="58"/>
      <c r="C451" s="52"/>
      <c r="D451" s="53"/>
      <c r="E451" s="54"/>
      <c r="F451" s="58"/>
      <c r="G451" s="55"/>
      <c r="H451" s="3"/>
      <c r="I451" s="56"/>
      <c r="J451" s="57"/>
      <c r="K451" s="19">
        <f t="shared" si="15"/>
        <v>3619244.9099999997</v>
      </c>
      <c r="L451" s="65">
        <f t="shared" si="14"/>
        <v>0</v>
      </c>
    </row>
    <row r="452" spans="1:12" x14ac:dyDescent="0.25">
      <c r="A452" s="3">
        <v>431</v>
      </c>
      <c r="B452" s="58"/>
      <c r="C452" s="52"/>
      <c r="D452" s="53"/>
      <c r="E452" s="54"/>
      <c r="F452" s="58"/>
      <c r="G452" s="55"/>
      <c r="H452" s="3"/>
      <c r="I452" s="56"/>
      <c r="J452" s="57"/>
      <c r="K452" s="19">
        <f t="shared" si="15"/>
        <v>3619244.9099999997</v>
      </c>
      <c r="L452" s="65">
        <f t="shared" si="14"/>
        <v>0</v>
      </c>
    </row>
    <row r="453" spans="1:12" x14ac:dyDescent="0.25">
      <c r="A453" s="3">
        <v>432</v>
      </c>
      <c r="B453" s="58"/>
      <c r="C453" s="52"/>
      <c r="D453" s="53"/>
      <c r="E453" s="54"/>
      <c r="F453" s="58"/>
      <c r="G453" s="55"/>
      <c r="H453" s="3"/>
      <c r="I453" s="56"/>
      <c r="J453" s="57"/>
      <c r="K453" s="19">
        <f t="shared" si="15"/>
        <v>3619244.9099999997</v>
      </c>
      <c r="L453" s="65">
        <f t="shared" si="14"/>
        <v>0</v>
      </c>
    </row>
    <row r="454" spans="1:12" x14ac:dyDescent="0.25">
      <c r="A454" s="3">
        <v>433</v>
      </c>
      <c r="B454" s="58"/>
      <c r="C454" s="52"/>
      <c r="D454" s="53"/>
      <c r="E454" s="54"/>
      <c r="F454" s="58"/>
      <c r="G454" s="55"/>
      <c r="H454" s="3"/>
      <c r="I454" s="56"/>
      <c r="J454" s="57"/>
      <c r="K454" s="19">
        <f t="shared" si="15"/>
        <v>3619244.9099999997</v>
      </c>
      <c r="L454" s="65">
        <f t="shared" si="14"/>
        <v>0</v>
      </c>
    </row>
    <row r="455" spans="1:12" x14ac:dyDescent="0.25">
      <c r="A455" s="3">
        <v>434</v>
      </c>
      <c r="B455" s="58"/>
      <c r="C455" s="52"/>
      <c r="D455" s="53"/>
      <c r="E455" s="54"/>
      <c r="F455" s="58"/>
      <c r="G455" s="55"/>
      <c r="H455" s="3"/>
      <c r="I455" s="56"/>
      <c r="J455" s="57"/>
      <c r="K455" s="19">
        <f t="shared" si="15"/>
        <v>3619244.9099999997</v>
      </c>
      <c r="L455" s="65">
        <f t="shared" si="14"/>
        <v>0</v>
      </c>
    </row>
    <row r="456" spans="1:12" x14ac:dyDescent="0.25">
      <c r="A456" s="3">
        <v>435</v>
      </c>
      <c r="B456" s="58"/>
      <c r="C456" s="52"/>
      <c r="D456" s="53"/>
      <c r="E456" s="54"/>
      <c r="F456" s="58"/>
      <c r="G456" s="55"/>
      <c r="H456" s="3"/>
      <c r="I456" s="56"/>
      <c r="J456" s="57"/>
      <c r="K456" s="19">
        <f t="shared" si="15"/>
        <v>3619244.9099999997</v>
      </c>
      <c r="L456" s="65">
        <f t="shared" si="14"/>
        <v>0</v>
      </c>
    </row>
    <row r="457" spans="1:12" x14ac:dyDescent="0.25">
      <c r="A457" s="3">
        <v>436</v>
      </c>
      <c r="B457" s="58"/>
      <c r="C457" s="52"/>
      <c r="D457" s="53"/>
      <c r="E457" s="54"/>
      <c r="F457" s="58"/>
      <c r="G457" s="55"/>
      <c r="H457" s="3"/>
      <c r="I457" s="56"/>
      <c r="J457" s="57"/>
      <c r="K457" s="19">
        <f t="shared" si="15"/>
        <v>3619244.9099999997</v>
      </c>
      <c r="L457" s="65">
        <f t="shared" si="14"/>
        <v>0</v>
      </c>
    </row>
    <row r="458" spans="1:12" x14ac:dyDescent="0.25">
      <c r="A458" s="3">
        <v>437</v>
      </c>
      <c r="B458" s="58"/>
      <c r="C458" s="52"/>
      <c r="D458" s="53"/>
      <c r="E458" s="54"/>
      <c r="F458" s="58"/>
      <c r="G458" s="55"/>
      <c r="H458" s="3"/>
      <c r="I458" s="56"/>
      <c r="J458" s="57"/>
      <c r="K458" s="19">
        <f t="shared" si="15"/>
        <v>3619244.9099999997</v>
      </c>
      <c r="L458" s="65">
        <f t="shared" si="14"/>
        <v>0</v>
      </c>
    </row>
    <row r="459" spans="1:12" x14ac:dyDescent="0.25">
      <c r="A459" s="3">
        <v>438</v>
      </c>
      <c r="B459" s="58"/>
      <c r="C459" s="52"/>
      <c r="D459" s="53"/>
      <c r="E459" s="54"/>
      <c r="F459" s="58"/>
      <c r="G459" s="55"/>
      <c r="H459" s="3"/>
      <c r="I459" s="56"/>
      <c r="J459" s="57"/>
      <c r="K459" s="19">
        <f t="shared" si="15"/>
        <v>3619244.9099999997</v>
      </c>
      <c r="L459" s="65">
        <f t="shared" si="14"/>
        <v>0</v>
      </c>
    </row>
    <row r="460" spans="1:12" x14ac:dyDescent="0.25">
      <c r="A460" s="3">
        <v>439</v>
      </c>
      <c r="B460" s="58"/>
      <c r="C460" s="52"/>
      <c r="D460" s="53"/>
      <c r="E460" s="54"/>
      <c r="F460" s="58"/>
      <c r="G460" s="55"/>
      <c r="H460" s="3"/>
      <c r="I460" s="56"/>
      <c r="J460" s="57"/>
      <c r="K460" s="19">
        <f t="shared" si="15"/>
        <v>3619244.9099999997</v>
      </c>
      <c r="L460" s="65">
        <f t="shared" si="14"/>
        <v>0</v>
      </c>
    </row>
    <row r="461" spans="1:12" x14ac:dyDescent="0.25">
      <c r="A461" s="3">
        <v>440</v>
      </c>
      <c r="B461" s="58"/>
      <c r="C461" s="52"/>
      <c r="D461" s="53"/>
      <c r="E461" s="54"/>
      <c r="F461" s="58"/>
      <c r="G461" s="55"/>
      <c r="H461" s="3"/>
      <c r="I461" s="56"/>
      <c r="J461" s="57"/>
      <c r="K461" s="19">
        <f t="shared" si="15"/>
        <v>3619244.9099999997</v>
      </c>
      <c r="L461" s="65">
        <f t="shared" ref="L461:L524" si="16">J461-I461</f>
        <v>0</v>
      </c>
    </row>
    <row r="462" spans="1:12" x14ac:dyDescent="0.25">
      <c r="A462" s="3">
        <v>441</v>
      </c>
      <c r="B462" s="58"/>
      <c r="C462" s="52"/>
      <c r="D462" s="53"/>
      <c r="E462" s="54"/>
      <c r="F462" s="58"/>
      <c r="G462" s="55"/>
      <c r="H462" s="3"/>
      <c r="I462" s="56"/>
      <c r="J462" s="57"/>
      <c r="K462" s="19">
        <f t="shared" si="15"/>
        <v>3619244.9099999997</v>
      </c>
      <c r="L462" s="65">
        <f t="shared" si="16"/>
        <v>0</v>
      </c>
    </row>
    <row r="463" spans="1:12" x14ac:dyDescent="0.25">
      <c r="A463" s="3">
        <v>442</v>
      </c>
      <c r="B463" s="58"/>
      <c r="C463" s="52"/>
      <c r="D463" s="53"/>
      <c r="E463" s="54"/>
      <c r="F463" s="58"/>
      <c r="G463" s="55"/>
      <c r="H463" s="3"/>
      <c r="I463" s="56"/>
      <c r="J463" s="57"/>
      <c r="K463" s="19">
        <f t="shared" si="15"/>
        <v>3619244.9099999997</v>
      </c>
      <c r="L463" s="65">
        <f t="shared" si="16"/>
        <v>0</v>
      </c>
    </row>
    <row r="464" spans="1:12" x14ac:dyDescent="0.25">
      <c r="A464" s="3">
        <v>443</v>
      </c>
      <c r="B464" s="58"/>
      <c r="C464" s="52"/>
      <c r="D464" s="53"/>
      <c r="E464" s="54"/>
      <c r="F464" s="58"/>
      <c r="G464" s="55"/>
      <c r="H464" s="3"/>
      <c r="I464" s="56"/>
      <c r="J464" s="57"/>
      <c r="K464" s="19">
        <f t="shared" si="15"/>
        <v>3619244.9099999997</v>
      </c>
      <c r="L464" s="65">
        <f t="shared" si="16"/>
        <v>0</v>
      </c>
    </row>
    <row r="465" spans="1:12" x14ac:dyDescent="0.25">
      <c r="A465" s="3">
        <v>444</v>
      </c>
      <c r="B465" s="58"/>
      <c r="C465" s="52"/>
      <c r="D465" s="53"/>
      <c r="E465" s="54"/>
      <c r="F465" s="58"/>
      <c r="G465" s="55"/>
      <c r="H465" s="3"/>
      <c r="I465" s="56"/>
      <c r="J465" s="57"/>
      <c r="K465" s="19">
        <f t="shared" si="15"/>
        <v>3619244.9099999997</v>
      </c>
      <c r="L465" s="65">
        <f t="shared" si="16"/>
        <v>0</v>
      </c>
    </row>
    <row r="466" spans="1:12" x14ac:dyDescent="0.25">
      <c r="A466" s="3">
        <v>445</v>
      </c>
      <c r="B466" s="58"/>
      <c r="C466" s="52"/>
      <c r="D466" s="53"/>
      <c r="E466" s="54"/>
      <c r="F466" s="58"/>
      <c r="G466" s="55"/>
      <c r="H466" s="3"/>
      <c r="I466" s="56"/>
      <c r="J466" s="57"/>
      <c r="K466" s="19">
        <f t="shared" si="15"/>
        <v>3619244.9099999997</v>
      </c>
      <c r="L466" s="65">
        <f t="shared" si="16"/>
        <v>0</v>
      </c>
    </row>
    <row r="467" spans="1:12" x14ac:dyDescent="0.25">
      <c r="A467" s="3">
        <v>446</v>
      </c>
      <c r="B467" s="58"/>
      <c r="C467" s="52"/>
      <c r="D467" s="53"/>
      <c r="E467" s="54"/>
      <c r="F467" s="58"/>
      <c r="G467" s="55"/>
      <c r="H467" s="3"/>
      <c r="I467" s="56"/>
      <c r="J467" s="57"/>
      <c r="K467" s="19">
        <f t="shared" si="15"/>
        <v>3619244.9099999997</v>
      </c>
      <c r="L467" s="65">
        <f t="shared" si="16"/>
        <v>0</v>
      </c>
    </row>
    <row r="468" spans="1:12" x14ac:dyDescent="0.25">
      <c r="A468" s="3">
        <v>447</v>
      </c>
      <c r="B468" s="58"/>
      <c r="C468" s="52"/>
      <c r="D468" s="53"/>
      <c r="E468" s="54"/>
      <c r="F468" s="58"/>
      <c r="G468" s="55"/>
      <c r="H468" s="3"/>
      <c r="I468" s="56"/>
      <c r="J468" s="57"/>
      <c r="K468" s="19">
        <f t="shared" si="15"/>
        <v>3619244.9099999997</v>
      </c>
      <c r="L468" s="65">
        <f t="shared" si="16"/>
        <v>0</v>
      </c>
    </row>
    <row r="469" spans="1:12" x14ac:dyDescent="0.25">
      <c r="A469" s="3">
        <v>448</v>
      </c>
      <c r="B469" s="58"/>
      <c r="C469" s="52"/>
      <c r="D469" s="53"/>
      <c r="E469" s="54"/>
      <c r="F469" s="58"/>
      <c r="G469" s="55"/>
      <c r="H469" s="3"/>
      <c r="I469" s="56"/>
      <c r="J469" s="57"/>
      <c r="K469" s="19">
        <f t="shared" si="15"/>
        <v>3619244.9099999997</v>
      </c>
      <c r="L469" s="65">
        <f t="shared" si="16"/>
        <v>0</v>
      </c>
    </row>
    <row r="470" spans="1:12" x14ac:dyDescent="0.25">
      <c r="A470" s="3">
        <v>449</v>
      </c>
      <c r="B470" s="58"/>
      <c r="C470" s="52"/>
      <c r="D470" s="53"/>
      <c r="E470" s="54"/>
      <c r="F470" s="58"/>
      <c r="G470" s="55"/>
      <c r="H470" s="3"/>
      <c r="I470" s="56"/>
      <c r="J470" s="57"/>
      <c r="K470" s="19">
        <f t="shared" si="15"/>
        <v>3619244.9099999997</v>
      </c>
      <c r="L470" s="65">
        <f t="shared" si="16"/>
        <v>0</v>
      </c>
    </row>
    <row r="471" spans="1:12" x14ac:dyDescent="0.25">
      <c r="A471" s="3">
        <v>450</v>
      </c>
      <c r="B471" s="58"/>
      <c r="C471" s="52"/>
      <c r="D471" s="53"/>
      <c r="E471" s="54"/>
      <c r="F471" s="58"/>
      <c r="G471" s="55"/>
      <c r="H471" s="3"/>
      <c r="I471" s="56"/>
      <c r="J471" s="57"/>
      <c r="K471" s="19">
        <f t="shared" si="15"/>
        <v>3619244.9099999997</v>
      </c>
      <c r="L471" s="65">
        <f t="shared" si="16"/>
        <v>0</v>
      </c>
    </row>
    <row r="472" spans="1:12" x14ac:dyDescent="0.25">
      <c r="A472" s="3">
        <v>451</v>
      </c>
      <c r="B472" s="58"/>
      <c r="C472" s="52"/>
      <c r="D472" s="53"/>
      <c r="E472" s="54"/>
      <c r="F472" s="58"/>
      <c r="G472" s="55"/>
      <c r="H472" s="3"/>
      <c r="I472" s="56"/>
      <c r="J472" s="57"/>
      <c r="K472" s="19">
        <f t="shared" si="15"/>
        <v>3619244.9099999997</v>
      </c>
      <c r="L472" s="65">
        <f t="shared" si="16"/>
        <v>0</v>
      </c>
    </row>
    <row r="473" spans="1:12" x14ac:dyDescent="0.25">
      <c r="A473" s="3">
        <v>452</v>
      </c>
      <c r="B473" s="58"/>
      <c r="C473" s="52"/>
      <c r="D473" s="53"/>
      <c r="E473" s="54"/>
      <c r="F473" s="58"/>
      <c r="G473" s="55"/>
      <c r="H473" s="3"/>
      <c r="I473" s="56"/>
      <c r="J473" s="57"/>
      <c r="K473" s="19">
        <f t="shared" si="15"/>
        <v>3619244.9099999997</v>
      </c>
      <c r="L473" s="65">
        <f t="shared" si="16"/>
        <v>0</v>
      </c>
    </row>
    <row r="474" spans="1:12" x14ac:dyDescent="0.25">
      <c r="A474" s="3">
        <v>453</v>
      </c>
      <c r="B474" s="58"/>
      <c r="C474" s="52"/>
      <c r="D474" s="53"/>
      <c r="E474" s="54"/>
      <c r="F474" s="58"/>
      <c r="G474" s="55"/>
      <c r="H474" s="3"/>
      <c r="I474" s="56"/>
      <c r="J474" s="57"/>
      <c r="K474" s="19">
        <f t="shared" si="15"/>
        <v>3619244.9099999997</v>
      </c>
      <c r="L474" s="65">
        <f t="shared" si="16"/>
        <v>0</v>
      </c>
    </row>
    <row r="475" spans="1:12" x14ac:dyDescent="0.25">
      <c r="A475" s="3">
        <v>454</v>
      </c>
      <c r="B475" s="58"/>
      <c r="C475" s="52"/>
      <c r="D475" s="53"/>
      <c r="E475" s="54"/>
      <c r="F475" s="58"/>
      <c r="G475" s="55"/>
      <c r="H475" s="3"/>
      <c r="I475" s="56"/>
      <c r="J475" s="57"/>
      <c r="K475" s="19">
        <f t="shared" si="15"/>
        <v>3619244.9099999997</v>
      </c>
      <c r="L475" s="65">
        <f t="shared" si="16"/>
        <v>0</v>
      </c>
    </row>
    <row r="476" spans="1:12" x14ac:dyDescent="0.25">
      <c r="A476" s="3">
        <v>455</v>
      </c>
      <c r="B476" s="58"/>
      <c r="C476" s="52"/>
      <c r="D476" s="53"/>
      <c r="E476" s="54"/>
      <c r="F476" s="58"/>
      <c r="G476" s="55"/>
      <c r="H476" s="3"/>
      <c r="I476" s="56"/>
      <c r="J476" s="57"/>
      <c r="K476" s="19">
        <f t="shared" si="15"/>
        <v>3619244.9099999997</v>
      </c>
      <c r="L476" s="65">
        <f t="shared" si="16"/>
        <v>0</v>
      </c>
    </row>
    <row r="477" spans="1:12" x14ac:dyDescent="0.25">
      <c r="A477" s="3">
        <v>456</v>
      </c>
      <c r="B477" s="58"/>
      <c r="C477" s="52"/>
      <c r="D477" s="53"/>
      <c r="E477" s="54"/>
      <c r="F477" s="58"/>
      <c r="G477" s="55"/>
      <c r="H477" s="3"/>
      <c r="I477" s="56"/>
      <c r="J477" s="57"/>
      <c r="K477" s="19">
        <f t="shared" si="15"/>
        <v>3619244.9099999997</v>
      </c>
      <c r="L477" s="65">
        <f t="shared" si="16"/>
        <v>0</v>
      </c>
    </row>
    <row r="478" spans="1:12" x14ac:dyDescent="0.25">
      <c r="A478" s="3">
        <v>457</v>
      </c>
      <c r="B478" s="58"/>
      <c r="C478" s="52"/>
      <c r="D478" s="53"/>
      <c r="E478" s="54"/>
      <c r="F478" s="58"/>
      <c r="G478" s="55"/>
      <c r="H478" s="3"/>
      <c r="I478" s="56"/>
      <c r="J478" s="57"/>
      <c r="K478" s="19">
        <f t="shared" si="15"/>
        <v>3619244.9099999997</v>
      </c>
      <c r="L478" s="65">
        <f t="shared" si="16"/>
        <v>0</v>
      </c>
    </row>
    <row r="479" spans="1:12" x14ac:dyDescent="0.25">
      <c r="A479" s="3">
        <v>458</v>
      </c>
      <c r="B479" s="58"/>
      <c r="C479" s="52"/>
      <c r="D479" s="53"/>
      <c r="E479" s="54"/>
      <c r="F479" s="58"/>
      <c r="G479" s="55"/>
      <c r="H479" s="3"/>
      <c r="I479" s="56"/>
      <c r="J479" s="57"/>
      <c r="K479" s="19">
        <f t="shared" si="15"/>
        <v>3619244.9099999997</v>
      </c>
      <c r="L479" s="65">
        <f t="shared" si="16"/>
        <v>0</v>
      </c>
    </row>
    <row r="480" spans="1:12" x14ac:dyDescent="0.25">
      <c r="A480" s="3">
        <v>459</v>
      </c>
      <c r="B480" s="58"/>
      <c r="C480" s="52"/>
      <c r="D480" s="53"/>
      <c r="E480" s="54"/>
      <c r="F480" s="58"/>
      <c r="G480" s="55"/>
      <c r="H480" s="3"/>
      <c r="I480" s="56"/>
      <c r="J480" s="57"/>
      <c r="K480" s="19">
        <f t="shared" si="15"/>
        <v>3619244.9099999997</v>
      </c>
      <c r="L480" s="65">
        <f t="shared" si="16"/>
        <v>0</v>
      </c>
    </row>
    <row r="481" spans="1:12" x14ac:dyDescent="0.25">
      <c r="A481" s="3">
        <v>460</v>
      </c>
      <c r="B481" s="58"/>
      <c r="C481" s="52"/>
      <c r="D481" s="53"/>
      <c r="E481" s="54"/>
      <c r="F481" s="58"/>
      <c r="G481" s="55"/>
      <c r="H481" s="3"/>
      <c r="I481" s="56"/>
      <c r="J481" s="57"/>
      <c r="K481" s="19">
        <f t="shared" si="15"/>
        <v>3619244.9099999997</v>
      </c>
      <c r="L481" s="65">
        <f t="shared" si="16"/>
        <v>0</v>
      </c>
    </row>
    <row r="482" spans="1:12" x14ac:dyDescent="0.25">
      <c r="A482" s="3">
        <v>461</v>
      </c>
      <c r="B482" s="58"/>
      <c r="C482" s="52"/>
      <c r="D482" s="53"/>
      <c r="E482" s="54"/>
      <c r="F482" s="58"/>
      <c r="G482" s="55"/>
      <c r="H482" s="3"/>
      <c r="I482" s="56"/>
      <c r="J482" s="57"/>
      <c r="K482" s="19">
        <f t="shared" si="15"/>
        <v>3619244.9099999997</v>
      </c>
      <c r="L482" s="65">
        <f t="shared" si="16"/>
        <v>0</v>
      </c>
    </row>
    <row r="483" spans="1:12" x14ac:dyDescent="0.25">
      <c r="A483" s="3">
        <v>462</v>
      </c>
      <c r="B483" s="58"/>
      <c r="C483" s="52"/>
      <c r="D483" s="53"/>
      <c r="E483" s="54"/>
      <c r="F483" s="58"/>
      <c r="G483" s="55"/>
      <c r="H483" s="3"/>
      <c r="I483" s="56"/>
      <c r="J483" s="57"/>
      <c r="K483" s="19">
        <f t="shared" si="15"/>
        <v>3619244.9099999997</v>
      </c>
      <c r="L483" s="65">
        <f t="shared" si="16"/>
        <v>0</v>
      </c>
    </row>
    <row r="484" spans="1:12" x14ac:dyDescent="0.25">
      <c r="A484" s="3">
        <v>463</v>
      </c>
      <c r="B484" s="58"/>
      <c r="C484" s="52"/>
      <c r="D484" s="53"/>
      <c r="E484" s="54"/>
      <c r="F484" s="58"/>
      <c r="G484" s="55"/>
      <c r="H484" s="3"/>
      <c r="I484" s="56"/>
      <c r="J484" s="57"/>
      <c r="K484" s="19">
        <f t="shared" si="15"/>
        <v>3619244.9099999997</v>
      </c>
      <c r="L484" s="65">
        <f t="shared" si="16"/>
        <v>0</v>
      </c>
    </row>
    <row r="485" spans="1:12" x14ac:dyDescent="0.25">
      <c r="A485" s="3">
        <v>464</v>
      </c>
      <c r="B485" s="58"/>
      <c r="C485" s="52"/>
      <c r="D485" s="53"/>
      <c r="E485" s="54"/>
      <c r="F485" s="58"/>
      <c r="G485" s="55"/>
      <c r="H485" s="3"/>
      <c r="I485" s="56"/>
      <c r="J485" s="57"/>
      <c r="K485" s="19">
        <f t="shared" si="15"/>
        <v>3619244.9099999997</v>
      </c>
      <c r="L485" s="65">
        <f t="shared" si="16"/>
        <v>0</v>
      </c>
    </row>
    <row r="486" spans="1:12" x14ac:dyDescent="0.25">
      <c r="A486" s="3">
        <v>465</v>
      </c>
      <c r="B486" s="58"/>
      <c r="C486" s="52"/>
      <c r="D486" s="53"/>
      <c r="E486" s="54"/>
      <c r="F486" s="58"/>
      <c r="G486" s="55"/>
      <c r="H486" s="3"/>
      <c r="I486" s="56"/>
      <c r="J486" s="57"/>
      <c r="K486" s="19">
        <f t="shared" si="15"/>
        <v>3619244.9099999997</v>
      </c>
      <c r="L486" s="65">
        <f t="shared" si="16"/>
        <v>0</v>
      </c>
    </row>
    <row r="487" spans="1:12" x14ac:dyDescent="0.25">
      <c r="A487" s="3">
        <v>466</v>
      </c>
      <c r="B487" s="58"/>
      <c r="C487" s="52"/>
      <c r="D487" s="53"/>
      <c r="E487" s="54"/>
      <c r="F487" s="58"/>
      <c r="G487" s="55"/>
      <c r="H487" s="3"/>
      <c r="I487" s="56"/>
      <c r="J487" s="57"/>
      <c r="K487" s="19">
        <f t="shared" si="15"/>
        <v>3619244.9099999997</v>
      </c>
      <c r="L487" s="65">
        <f t="shared" si="16"/>
        <v>0</v>
      </c>
    </row>
    <row r="488" spans="1:12" x14ac:dyDescent="0.25">
      <c r="A488" s="3">
        <v>467</v>
      </c>
      <c r="B488" s="58"/>
      <c r="C488" s="52"/>
      <c r="D488" s="53"/>
      <c r="E488" s="54"/>
      <c r="F488" s="58"/>
      <c r="G488" s="55"/>
      <c r="H488" s="3"/>
      <c r="I488" s="56"/>
      <c r="J488" s="57"/>
      <c r="K488" s="19">
        <f t="shared" ref="K488:K520" si="17">K487+J488-I488</f>
        <v>3619244.9099999997</v>
      </c>
      <c r="L488" s="65">
        <f t="shared" si="16"/>
        <v>0</v>
      </c>
    </row>
    <row r="489" spans="1:12" x14ac:dyDescent="0.25">
      <c r="A489" s="3">
        <v>468</v>
      </c>
      <c r="B489" s="58"/>
      <c r="C489" s="52"/>
      <c r="D489" s="53"/>
      <c r="E489" s="54"/>
      <c r="F489" s="58"/>
      <c r="G489" s="55"/>
      <c r="H489" s="3"/>
      <c r="I489" s="56"/>
      <c r="J489" s="57"/>
      <c r="K489" s="19">
        <f t="shared" si="17"/>
        <v>3619244.9099999997</v>
      </c>
      <c r="L489" s="65">
        <f t="shared" si="16"/>
        <v>0</v>
      </c>
    </row>
    <row r="490" spans="1:12" x14ac:dyDescent="0.25">
      <c r="A490" s="3">
        <v>469</v>
      </c>
      <c r="B490" s="58"/>
      <c r="C490" s="52"/>
      <c r="D490" s="53"/>
      <c r="E490" s="54"/>
      <c r="F490" s="58"/>
      <c r="G490" s="55"/>
      <c r="H490" s="3"/>
      <c r="I490" s="56"/>
      <c r="J490" s="57"/>
      <c r="K490" s="19">
        <f t="shared" si="17"/>
        <v>3619244.9099999997</v>
      </c>
      <c r="L490" s="65">
        <f t="shared" si="16"/>
        <v>0</v>
      </c>
    </row>
    <row r="491" spans="1:12" x14ac:dyDescent="0.25">
      <c r="A491" s="3">
        <v>470</v>
      </c>
      <c r="B491" s="58"/>
      <c r="C491" s="52"/>
      <c r="D491" s="53"/>
      <c r="E491" s="54"/>
      <c r="F491" s="58"/>
      <c r="G491" s="55"/>
      <c r="H491" s="3"/>
      <c r="I491" s="56"/>
      <c r="J491" s="57"/>
      <c r="K491" s="19">
        <f t="shared" si="17"/>
        <v>3619244.9099999997</v>
      </c>
      <c r="L491" s="65">
        <f t="shared" si="16"/>
        <v>0</v>
      </c>
    </row>
    <row r="492" spans="1:12" x14ac:dyDescent="0.25">
      <c r="A492" s="3">
        <v>471</v>
      </c>
      <c r="B492" s="58"/>
      <c r="C492" s="52"/>
      <c r="D492" s="53"/>
      <c r="E492" s="54"/>
      <c r="F492" s="58"/>
      <c r="G492" s="55"/>
      <c r="H492" s="3"/>
      <c r="I492" s="56"/>
      <c r="J492" s="57"/>
      <c r="K492" s="19">
        <f t="shared" si="17"/>
        <v>3619244.9099999997</v>
      </c>
      <c r="L492" s="65">
        <f t="shared" si="16"/>
        <v>0</v>
      </c>
    </row>
    <row r="493" spans="1:12" x14ac:dyDescent="0.25">
      <c r="A493" s="3">
        <v>472</v>
      </c>
      <c r="B493" s="58"/>
      <c r="C493" s="52"/>
      <c r="D493" s="53"/>
      <c r="E493" s="54"/>
      <c r="F493" s="58"/>
      <c r="G493" s="55"/>
      <c r="H493" s="3"/>
      <c r="I493" s="56"/>
      <c r="J493" s="57"/>
      <c r="K493" s="19">
        <f t="shared" si="17"/>
        <v>3619244.9099999997</v>
      </c>
      <c r="L493" s="65">
        <f t="shared" si="16"/>
        <v>0</v>
      </c>
    </row>
    <row r="494" spans="1:12" x14ac:dyDescent="0.25">
      <c r="A494" s="3">
        <v>473</v>
      </c>
      <c r="B494" s="58"/>
      <c r="C494" s="52"/>
      <c r="D494" s="53"/>
      <c r="E494" s="54"/>
      <c r="F494" s="58"/>
      <c r="G494" s="55"/>
      <c r="H494" s="3"/>
      <c r="I494" s="56"/>
      <c r="J494" s="57"/>
      <c r="K494" s="19">
        <f t="shared" si="17"/>
        <v>3619244.9099999997</v>
      </c>
      <c r="L494" s="65">
        <f t="shared" si="16"/>
        <v>0</v>
      </c>
    </row>
    <row r="495" spans="1:12" x14ac:dyDescent="0.25">
      <c r="A495" s="3">
        <v>474</v>
      </c>
      <c r="B495" s="58"/>
      <c r="C495" s="52"/>
      <c r="D495" s="53"/>
      <c r="E495" s="54"/>
      <c r="F495" s="58"/>
      <c r="G495" s="55"/>
      <c r="H495" s="3"/>
      <c r="I495" s="56"/>
      <c r="J495" s="57"/>
      <c r="K495" s="19">
        <f t="shared" si="17"/>
        <v>3619244.9099999997</v>
      </c>
      <c r="L495" s="65">
        <f t="shared" si="16"/>
        <v>0</v>
      </c>
    </row>
    <row r="496" spans="1:12" x14ac:dyDescent="0.25">
      <c r="A496" s="3">
        <v>475</v>
      </c>
      <c r="B496" s="58"/>
      <c r="C496" s="52"/>
      <c r="D496" s="53"/>
      <c r="E496" s="54"/>
      <c r="F496" s="58"/>
      <c r="G496" s="55"/>
      <c r="H496" s="3"/>
      <c r="I496" s="56"/>
      <c r="J496" s="57"/>
      <c r="K496" s="19">
        <f t="shared" si="17"/>
        <v>3619244.9099999997</v>
      </c>
      <c r="L496" s="65">
        <f t="shared" si="16"/>
        <v>0</v>
      </c>
    </row>
    <row r="497" spans="1:12" x14ac:dyDescent="0.25">
      <c r="A497" s="3">
        <v>476</v>
      </c>
      <c r="B497" s="58"/>
      <c r="C497" s="52"/>
      <c r="D497" s="53"/>
      <c r="E497" s="54"/>
      <c r="F497" s="58"/>
      <c r="G497" s="55"/>
      <c r="H497" s="3"/>
      <c r="I497" s="56"/>
      <c r="J497" s="57"/>
      <c r="K497" s="19">
        <f t="shared" si="17"/>
        <v>3619244.9099999997</v>
      </c>
      <c r="L497" s="65">
        <f t="shared" si="16"/>
        <v>0</v>
      </c>
    </row>
    <row r="498" spans="1:12" x14ac:dyDescent="0.25">
      <c r="A498" s="3">
        <v>477</v>
      </c>
      <c r="B498" s="58"/>
      <c r="C498" s="52"/>
      <c r="D498" s="53"/>
      <c r="E498" s="54"/>
      <c r="F498" s="58"/>
      <c r="G498" s="55"/>
      <c r="H498" s="3"/>
      <c r="I498" s="56"/>
      <c r="J498" s="57"/>
      <c r="K498" s="19">
        <f t="shared" si="17"/>
        <v>3619244.9099999997</v>
      </c>
      <c r="L498" s="65">
        <f t="shared" si="16"/>
        <v>0</v>
      </c>
    </row>
    <row r="499" spans="1:12" x14ac:dyDescent="0.25">
      <c r="A499" s="3">
        <v>478</v>
      </c>
      <c r="B499" s="58"/>
      <c r="C499" s="52"/>
      <c r="D499" s="53"/>
      <c r="E499" s="54"/>
      <c r="F499" s="58"/>
      <c r="G499" s="55"/>
      <c r="H499" s="3"/>
      <c r="I499" s="56"/>
      <c r="J499" s="57"/>
      <c r="K499" s="19">
        <f t="shared" si="17"/>
        <v>3619244.9099999997</v>
      </c>
      <c r="L499" s="65">
        <f t="shared" si="16"/>
        <v>0</v>
      </c>
    </row>
    <row r="500" spans="1:12" x14ac:dyDescent="0.25">
      <c r="A500" s="3">
        <v>479</v>
      </c>
      <c r="B500" s="58"/>
      <c r="C500" s="52"/>
      <c r="D500" s="53"/>
      <c r="E500" s="54"/>
      <c r="F500" s="58"/>
      <c r="G500" s="55"/>
      <c r="H500" s="3"/>
      <c r="I500" s="56"/>
      <c r="J500" s="57"/>
      <c r="K500" s="19">
        <f t="shared" si="17"/>
        <v>3619244.9099999997</v>
      </c>
      <c r="L500" s="65">
        <f t="shared" si="16"/>
        <v>0</v>
      </c>
    </row>
    <row r="501" spans="1:12" x14ac:dyDescent="0.25">
      <c r="A501" s="3">
        <v>480</v>
      </c>
      <c r="B501" s="58"/>
      <c r="C501" s="52"/>
      <c r="D501" s="53"/>
      <c r="E501" s="54"/>
      <c r="F501" s="58"/>
      <c r="G501" s="55"/>
      <c r="H501" s="3"/>
      <c r="I501" s="56"/>
      <c r="J501" s="57"/>
      <c r="K501" s="19">
        <f t="shared" si="17"/>
        <v>3619244.9099999997</v>
      </c>
      <c r="L501" s="65">
        <f t="shared" si="16"/>
        <v>0</v>
      </c>
    </row>
    <row r="502" spans="1:12" x14ac:dyDescent="0.25">
      <c r="A502" s="3">
        <v>481</v>
      </c>
      <c r="B502" s="58"/>
      <c r="C502" s="52"/>
      <c r="D502" s="53"/>
      <c r="E502" s="54"/>
      <c r="F502" s="58"/>
      <c r="G502" s="55"/>
      <c r="H502" s="3"/>
      <c r="I502" s="56"/>
      <c r="J502" s="57"/>
      <c r="K502" s="19">
        <f t="shared" si="17"/>
        <v>3619244.9099999997</v>
      </c>
      <c r="L502" s="65">
        <f t="shared" si="16"/>
        <v>0</v>
      </c>
    </row>
    <row r="503" spans="1:12" x14ac:dyDescent="0.25">
      <c r="A503" s="3">
        <v>482</v>
      </c>
      <c r="B503" s="58"/>
      <c r="C503" s="52"/>
      <c r="D503" s="53"/>
      <c r="E503" s="54"/>
      <c r="F503" s="58"/>
      <c r="G503" s="55"/>
      <c r="H503" s="3"/>
      <c r="I503" s="56"/>
      <c r="J503" s="57"/>
      <c r="K503" s="19">
        <f t="shared" si="17"/>
        <v>3619244.9099999997</v>
      </c>
      <c r="L503" s="65">
        <f t="shared" si="16"/>
        <v>0</v>
      </c>
    </row>
    <row r="504" spans="1:12" x14ac:dyDescent="0.25">
      <c r="A504" s="3">
        <v>483</v>
      </c>
      <c r="B504" s="58"/>
      <c r="C504" s="52"/>
      <c r="D504" s="53"/>
      <c r="E504" s="54"/>
      <c r="F504" s="58"/>
      <c r="G504" s="55"/>
      <c r="H504" s="3"/>
      <c r="I504" s="56"/>
      <c r="J504" s="57"/>
      <c r="K504" s="19">
        <f t="shared" si="17"/>
        <v>3619244.9099999997</v>
      </c>
      <c r="L504" s="65">
        <f t="shared" si="16"/>
        <v>0</v>
      </c>
    </row>
    <row r="505" spans="1:12" x14ac:dyDescent="0.25">
      <c r="A505" s="3">
        <v>484</v>
      </c>
      <c r="B505" s="58"/>
      <c r="C505" s="52"/>
      <c r="D505" s="53"/>
      <c r="E505" s="54"/>
      <c r="F505" s="58"/>
      <c r="G505" s="55"/>
      <c r="H505" s="3"/>
      <c r="I505" s="56"/>
      <c r="J505" s="57"/>
      <c r="K505" s="19">
        <f t="shared" si="17"/>
        <v>3619244.9099999997</v>
      </c>
      <c r="L505" s="65">
        <f t="shared" si="16"/>
        <v>0</v>
      </c>
    </row>
    <row r="506" spans="1:12" x14ac:dyDescent="0.25">
      <c r="A506" s="3">
        <v>485</v>
      </c>
      <c r="B506" s="58"/>
      <c r="C506" s="52"/>
      <c r="D506" s="53"/>
      <c r="E506" s="54"/>
      <c r="F506" s="58"/>
      <c r="G506" s="55"/>
      <c r="H506" s="3"/>
      <c r="I506" s="56"/>
      <c r="J506" s="57"/>
      <c r="K506" s="19">
        <f t="shared" si="17"/>
        <v>3619244.9099999997</v>
      </c>
      <c r="L506" s="65">
        <f t="shared" si="16"/>
        <v>0</v>
      </c>
    </row>
    <row r="507" spans="1:12" x14ac:dyDescent="0.25">
      <c r="A507" s="3">
        <v>486</v>
      </c>
      <c r="B507" s="58"/>
      <c r="C507" s="52"/>
      <c r="D507" s="53"/>
      <c r="E507" s="54"/>
      <c r="F507" s="58"/>
      <c r="G507" s="55"/>
      <c r="H507" s="3"/>
      <c r="I507" s="56"/>
      <c r="J507" s="57"/>
      <c r="K507" s="19">
        <f t="shared" si="17"/>
        <v>3619244.9099999997</v>
      </c>
      <c r="L507" s="65">
        <f t="shared" si="16"/>
        <v>0</v>
      </c>
    </row>
    <row r="508" spans="1:12" x14ac:dyDescent="0.25">
      <c r="A508" s="3">
        <v>487</v>
      </c>
      <c r="B508" s="58"/>
      <c r="C508" s="52"/>
      <c r="D508" s="53"/>
      <c r="E508" s="54"/>
      <c r="F508" s="58"/>
      <c r="G508" s="55"/>
      <c r="H508" s="3"/>
      <c r="I508" s="56"/>
      <c r="J508" s="57"/>
      <c r="K508" s="19">
        <f t="shared" si="17"/>
        <v>3619244.9099999997</v>
      </c>
      <c r="L508" s="65">
        <f t="shared" si="16"/>
        <v>0</v>
      </c>
    </row>
    <row r="509" spans="1:12" x14ac:dyDescent="0.25">
      <c r="A509" s="3">
        <v>488</v>
      </c>
      <c r="B509" s="58"/>
      <c r="C509" s="52"/>
      <c r="D509" s="53"/>
      <c r="E509" s="54"/>
      <c r="F509" s="58"/>
      <c r="G509" s="55"/>
      <c r="H509" s="3"/>
      <c r="I509" s="56"/>
      <c r="J509" s="57"/>
      <c r="K509" s="19">
        <f t="shared" si="17"/>
        <v>3619244.9099999997</v>
      </c>
      <c r="L509" s="65">
        <f t="shared" si="16"/>
        <v>0</v>
      </c>
    </row>
    <row r="510" spans="1:12" x14ac:dyDescent="0.25">
      <c r="A510" s="3">
        <v>489</v>
      </c>
      <c r="B510" s="58"/>
      <c r="C510" s="52"/>
      <c r="D510" s="53"/>
      <c r="E510" s="54"/>
      <c r="F510" s="58"/>
      <c r="G510" s="55"/>
      <c r="H510" s="3"/>
      <c r="I510" s="56"/>
      <c r="J510" s="57"/>
      <c r="K510" s="19">
        <f t="shared" si="17"/>
        <v>3619244.9099999997</v>
      </c>
      <c r="L510" s="65">
        <f t="shared" si="16"/>
        <v>0</v>
      </c>
    </row>
    <row r="511" spans="1:12" x14ac:dyDescent="0.25">
      <c r="A511" s="3">
        <v>490</v>
      </c>
      <c r="B511" s="58"/>
      <c r="C511" s="52"/>
      <c r="D511" s="53"/>
      <c r="E511" s="54"/>
      <c r="F511" s="58"/>
      <c r="G511" s="55"/>
      <c r="H511" s="3"/>
      <c r="I511" s="56"/>
      <c r="J511" s="57"/>
      <c r="K511" s="19">
        <f t="shared" si="17"/>
        <v>3619244.9099999997</v>
      </c>
      <c r="L511" s="65">
        <f t="shared" si="16"/>
        <v>0</v>
      </c>
    </row>
    <row r="512" spans="1:12" x14ac:dyDescent="0.25">
      <c r="A512" s="3">
        <v>491</v>
      </c>
      <c r="B512" s="58"/>
      <c r="C512" s="52"/>
      <c r="D512" s="53"/>
      <c r="E512" s="54"/>
      <c r="F512" s="58"/>
      <c r="G512" s="55"/>
      <c r="H512" s="3"/>
      <c r="I512" s="56"/>
      <c r="J512" s="57"/>
      <c r="K512" s="19">
        <f t="shared" si="17"/>
        <v>3619244.9099999997</v>
      </c>
      <c r="L512" s="65">
        <f t="shared" si="16"/>
        <v>0</v>
      </c>
    </row>
    <row r="513" spans="1:12" x14ac:dyDescent="0.25">
      <c r="A513" s="3">
        <v>492</v>
      </c>
      <c r="B513" s="58"/>
      <c r="C513" s="52"/>
      <c r="D513" s="53"/>
      <c r="E513" s="54"/>
      <c r="F513" s="58"/>
      <c r="G513" s="55"/>
      <c r="H513" s="3"/>
      <c r="I513" s="56"/>
      <c r="J513" s="57"/>
      <c r="K513" s="19">
        <f t="shared" si="17"/>
        <v>3619244.9099999997</v>
      </c>
      <c r="L513" s="65">
        <f t="shared" si="16"/>
        <v>0</v>
      </c>
    </row>
    <row r="514" spans="1:12" x14ac:dyDescent="0.25">
      <c r="A514" s="3">
        <v>493</v>
      </c>
      <c r="B514" s="58"/>
      <c r="C514" s="52"/>
      <c r="D514" s="53"/>
      <c r="E514" s="54"/>
      <c r="F514" s="58"/>
      <c r="G514" s="55"/>
      <c r="H514" s="3"/>
      <c r="I514" s="56"/>
      <c r="J514" s="57"/>
      <c r="K514" s="19">
        <f t="shared" si="17"/>
        <v>3619244.9099999997</v>
      </c>
      <c r="L514" s="65">
        <f t="shared" si="16"/>
        <v>0</v>
      </c>
    </row>
    <row r="515" spans="1:12" x14ac:dyDescent="0.25">
      <c r="A515" s="3">
        <v>494</v>
      </c>
      <c r="B515" s="58"/>
      <c r="C515" s="52"/>
      <c r="D515" s="53"/>
      <c r="E515" s="54"/>
      <c r="F515" s="58"/>
      <c r="G515" s="55"/>
      <c r="H515" s="3"/>
      <c r="I515" s="56"/>
      <c r="J515" s="57"/>
      <c r="K515" s="19">
        <f t="shared" si="17"/>
        <v>3619244.9099999997</v>
      </c>
      <c r="L515" s="65">
        <f t="shared" si="16"/>
        <v>0</v>
      </c>
    </row>
    <row r="516" spans="1:12" x14ac:dyDescent="0.25">
      <c r="A516" s="3">
        <v>495</v>
      </c>
      <c r="B516" s="58"/>
      <c r="C516" s="52"/>
      <c r="D516" s="53"/>
      <c r="E516" s="54"/>
      <c r="F516" s="58"/>
      <c r="G516" s="55"/>
      <c r="H516" s="3"/>
      <c r="I516" s="56"/>
      <c r="J516" s="57"/>
      <c r="K516" s="19">
        <f t="shared" si="17"/>
        <v>3619244.9099999997</v>
      </c>
      <c r="L516" s="65">
        <f t="shared" si="16"/>
        <v>0</v>
      </c>
    </row>
    <row r="517" spans="1:12" x14ac:dyDescent="0.25">
      <c r="A517" s="3">
        <v>496</v>
      </c>
      <c r="B517" s="58"/>
      <c r="C517" s="52"/>
      <c r="D517" s="53"/>
      <c r="E517" s="54"/>
      <c r="F517" s="58"/>
      <c r="G517" s="55"/>
      <c r="H517" s="3"/>
      <c r="I517" s="56"/>
      <c r="J517" s="57"/>
      <c r="K517" s="19">
        <f t="shared" si="17"/>
        <v>3619244.9099999997</v>
      </c>
      <c r="L517" s="65">
        <f t="shared" si="16"/>
        <v>0</v>
      </c>
    </row>
    <row r="518" spans="1:12" x14ac:dyDescent="0.25">
      <c r="A518" s="3">
        <v>497</v>
      </c>
      <c r="B518" s="58"/>
      <c r="C518" s="52"/>
      <c r="D518" s="53"/>
      <c r="E518" s="54"/>
      <c r="F518" s="58"/>
      <c r="G518" s="55"/>
      <c r="H518" s="3"/>
      <c r="I518" s="56"/>
      <c r="J518" s="57"/>
      <c r="K518" s="19">
        <f t="shared" si="17"/>
        <v>3619244.9099999997</v>
      </c>
      <c r="L518" s="65">
        <f t="shared" si="16"/>
        <v>0</v>
      </c>
    </row>
    <row r="519" spans="1:12" x14ac:dyDescent="0.25">
      <c r="A519" s="3">
        <v>498</v>
      </c>
      <c r="B519" s="58"/>
      <c r="C519" s="52"/>
      <c r="D519" s="53"/>
      <c r="E519" s="54"/>
      <c r="F519" s="58"/>
      <c r="G519" s="55"/>
      <c r="H519" s="3"/>
      <c r="I519" s="56"/>
      <c r="J519" s="57"/>
      <c r="K519" s="19">
        <f t="shared" si="17"/>
        <v>3619244.9099999997</v>
      </c>
      <c r="L519" s="65">
        <f t="shared" si="16"/>
        <v>0</v>
      </c>
    </row>
    <row r="520" spans="1:12" x14ac:dyDescent="0.25">
      <c r="A520" s="3">
        <v>499</v>
      </c>
      <c r="B520" s="58"/>
      <c r="C520" s="52"/>
      <c r="D520" s="53"/>
      <c r="E520" s="54"/>
      <c r="F520" s="58"/>
      <c r="G520" s="55"/>
      <c r="H520" s="3"/>
      <c r="I520" s="56"/>
      <c r="J520" s="57"/>
      <c r="K520" s="19">
        <f t="shared" si="17"/>
        <v>3619244.9099999997</v>
      </c>
      <c r="L520" s="65">
        <f t="shared" si="16"/>
        <v>0</v>
      </c>
    </row>
    <row r="521" spans="1:12" x14ac:dyDescent="0.25">
      <c r="C521" s="64"/>
      <c r="D521" s="77"/>
      <c r="E521" s="78"/>
      <c r="F521" s="9"/>
      <c r="G521" s="79"/>
      <c r="H521" s="21"/>
      <c r="I521" s="65"/>
      <c r="J521" s="74"/>
      <c r="K521" s="75"/>
      <c r="L521" s="65">
        <f t="shared" si="16"/>
        <v>0</v>
      </c>
    </row>
    <row r="522" spans="1:12" x14ac:dyDescent="0.25">
      <c r="C522" s="64"/>
      <c r="D522" s="77"/>
      <c r="E522" s="78"/>
      <c r="F522" s="9"/>
      <c r="G522" s="79"/>
      <c r="H522" s="21"/>
      <c r="I522" s="65"/>
      <c r="J522" s="74"/>
      <c r="K522" s="75"/>
      <c r="L522" s="65">
        <f t="shared" si="16"/>
        <v>0</v>
      </c>
    </row>
    <row r="523" spans="1:12" x14ac:dyDescent="0.25">
      <c r="C523" s="64"/>
      <c r="D523" s="77"/>
      <c r="E523" s="78"/>
      <c r="F523" s="9"/>
      <c r="G523" s="79"/>
      <c r="H523" s="21"/>
      <c r="I523" s="65"/>
      <c r="J523" s="74"/>
      <c r="K523" s="75"/>
      <c r="L523" s="65">
        <f t="shared" si="16"/>
        <v>0</v>
      </c>
    </row>
    <row r="524" spans="1:12" x14ac:dyDescent="0.25">
      <c r="C524" s="64"/>
      <c r="D524" s="77"/>
      <c r="E524" s="78"/>
      <c r="F524" s="9"/>
      <c r="G524" s="79"/>
      <c r="H524" s="21"/>
      <c r="I524" s="65"/>
      <c r="J524" s="74"/>
      <c r="K524" s="75"/>
      <c r="L524" s="65">
        <f t="shared" si="16"/>
        <v>0</v>
      </c>
    </row>
    <row r="525" spans="1:12" x14ac:dyDescent="0.25">
      <c r="C525" s="64"/>
      <c r="D525" s="77"/>
      <c r="E525" s="78"/>
      <c r="F525" s="9"/>
      <c r="G525" s="79"/>
      <c r="H525" s="21"/>
      <c r="I525" s="65"/>
      <c r="J525" s="74"/>
      <c r="K525" s="75"/>
      <c r="L525" s="65">
        <f t="shared" ref="L525:L588" si="18">J525-I525</f>
        <v>0</v>
      </c>
    </row>
    <row r="526" spans="1:12" x14ac:dyDescent="0.25">
      <c r="C526" s="64"/>
      <c r="D526" s="77"/>
      <c r="E526" s="78"/>
      <c r="F526" s="9"/>
      <c r="G526" s="79"/>
      <c r="H526" s="21"/>
      <c r="I526" s="65"/>
      <c r="J526" s="74"/>
      <c r="K526" s="75"/>
      <c r="L526" s="65">
        <f t="shared" si="18"/>
        <v>0</v>
      </c>
    </row>
    <row r="527" spans="1:12" x14ac:dyDescent="0.25">
      <c r="C527" s="64"/>
      <c r="D527" s="77"/>
      <c r="E527" s="78"/>
      <c r="F527" s="9"/>
      <c r="G527" s="79"/>
      <c r="H527" s="21"/>
      <c r="I527" s="65"/>
      <c r="J527" s="74"/>
      <c r="K527" s="75"/>
      <c r="L527" s="65">
        <f t="shared" si="18"/>
        <v>0</v>
      </c>
    </row>
    <row r="528" spans="1:12" x14ac:dyDescent="0.25">
      <c r="C528" s="64"/>
      <c r="D528" s="77"/>
      <c r="E528" s="78"/>
      <c r="F528" s="9"/>
      <c r="G528" s="79"/>
      <c r="H528" s="21"/>
      <c r="I528" s="65"/>
      <c r="J528" s="74"/>
      <c r="K528" s="75"/>
      <c r="L528" s="65">
        <f t="shared" si="18"/>
        <v>0</v>
      </c>
    </row>
    <row r="529" spans="3:12" x14ac:dyDescent="0.25">
      <c r="C529" s="64"/>
      <c r="D529" s="77"/>
      <c r="E529" s="78"/>
      <c r="F529" s="9"/>
      <c r="G529" s="79"/>
      <c r="H529" s="21"/>
      <c r="I529" s="65"/>
      <c r="J529" s="74"/>
      <c r="K529" s="75"/>
      <c r="L529" s="65">
        <f t="shared" si="18"/>
        <v>0</v>
      </c>
    </row>
    <row r="530" spans="3:12" x14ac:dyDescent="0.25">
      <c r="C530" s="64"/>
      <c r="D530" s="77"/>
      <c r="E530" s="78"/>
      <c r="F530" s="9"/>
      <c r="G530" s="79"/>
      <c r="H530" s="21"/>
      <c r="I530" s="65"/>
      <c r="J530" s="74"/>
      <c r="K530" s="75"/>
      <c r="L530" s="65">
        <f t="shared" si="18"/>
        <v>0</v>
      </c>
    </row>
    <row r="531" spans="3:12" x14ac:dyDescent="0.25">
      <c r="C531" s="64"/>
      <c r="D531" s="77"/>
      <c r="E531" s="78"/>
      <c r="F531" s="9"/>
      <c r="G531" s="79"/>
      <c r="H531" s="21"/>
      <c r="I531" s="65"/>
      <c r="J531" s="74"/>
      <c r="K531" s="75"/>
      <c r="L531" s="65">
        <f t="shared" si="18"/>
        <v>0</v>
      </c>
    </row>
    <row r="532" spans="3:12" x14ac:dyDescent="0.25">
      <c r="C532" s="64"/>
      <c r="D532" s="77"/>
      <c r="E532" s="78"/>
      <c r="F532" s="9"/>
      <c r="G532" s="79"/>
      <c r="H532" s="21"/>
      <c r="I532" s="65"/>
      <c r="J532" s="74"/>
      <c r="K532" s="75"/>
      <c r="L532" s="65">
        <f t="shared" si="18"/>
        <v>0</v>
      </c>
    </row>
    <row r="533" spans="3:12" x14ac:dyDescent="0.25">
      <c r="C533" s="64"/>
      <c r="D533" s="77"/>
      <c r="E533" s="78"/>
      <c r="F533" s="9"/>
      <c r="G533" s="79"/>
      <c r="H533" s="21"/>
      <c r="I533" s="65"/>
      <c r="J533" s="74"/>
      <c r="K533" s="75"/>
      <c r="L533" s="65">
        <f t="shared" si="18"/>
        <v>0</v>
      </c>
    </row>
    <row r="534" spans="3:12" x14ac:dyDescent="0.25">
      <c r="C534" s="64"/>
      <c r="D534" s="77"/>
      <c r="E534" s="78"/>
      <c r="F534" s="9"/>
      <c r="G534" s="79"/>
      <c r="H534" s="21"/>
      <c r="I534" s="65"/>
      <c r="J534" s="74"/>
      <c r="K534" s="75"/>
      <c r="L534" s="65">
        <f t="shared" si="18"/>
        <v>0</v>
      </c>
    </row>
    <row r="535" spans="3:12" x14ac:dyDescent="0.25">
      <c r="C535" s="64"/>
      <c r="D535" s="77"/>
      <c r="E535" s="78"/>
      <c r="F535" s="9"/>
      <c r="G535" s="79"/>
      <c r="H535" s="21"/>
      <c r="I535" s="65"/>
      <c r="J535" s="74"/>
      <c r="K535" s="75"/>
      <c r="L535" s="65">
        <f t="shared" si="18"/>
        <v>0</v>
      </c>
    </row>
    <row r="536" spans="3:12" x14ac:dyDescent="0.25">
      <c r="C536" s="64"/>
      <c r="D536" s="77"/>
      <c r="E536" s="78"/>
      <c r="F536" s="9"/>
      <c r="G536" s="79"/>
      <c r="H536" s="21"/>
      <c r="I536" s="65"/>
      <c r="J536" s="74"/>
      <c r="K536" s="75"/>
      <c r="L536" s="65">
        <f t="shared" si="18"/>
        <v>0</v>
      </c>
    </row>
    <row r="537" spans="3:12" x14ac:dyDescent="0.25">
      <c r="C537" s="64"/>
      <c r="D537" s="77"/>
      <c r="E537" s="78"/>
      <c r="F537" s="9"/>
      <c r="G537" s="79"/>
      <c r="H537" s="21"/>
      <c r="I537" s="65"/>
      <c r="J537" s="74"/>
      <c r="K537" s="75"/>
      <c r="L537" s="65">
        <f t="shared" si="18"/>
        <v>0</v>
      </c>
    </row>
    <row r="538" spans="3:12" x14ac:dyDescent="0.25">
      <c r="C538" s="64"/>
      <c r="D538" s="77"/>
      <c r="E538" s="78"/>
      <c r="F538" s="9"/>
      <c r="G538" s="79"/>
      <c r="H538" s="21"/>
      <c r="I538" s="65"/>
      <c r="J538" s="74"/>
      <c r="K538" s="75"/>
      <c r="L538" s="65">
        <f t="shared" si="18"/>
        <v>0</v>
      </c>
    </row>
    <row r="539" spans="3:12" x14ac:dyDescent="0.25">
      <c r="C539" s="64"/>
      <c r="D539" s="77"/>
      <c r="E539" s="78"/>
      <c r="F539" s="9"/>
      <c r="G539" s="79"/>
      <c r="H539" s="21"/>
      <c r="I539" s="65"/>
      <c r="J539" s="74"/>
      <c r="K539" s="75"/>
      <c r="L539" s="65">
        <f t="shared" si="18"/>
        <v>0</v>
      </c>
    </row>
    <row r="540" spans="3:12" x14ac:dyDescent="0.25">
      <c r="C540" s="64"/>
      <c r="D540" s="77"/>
      <c r="E540" s="78"/>
      <c r="F540" s="9"/>
      <c r="G540" s="79"/>
      <c r="H540" s="21"/>
      <c r="I540" s="65"/>
      <c r="J540" s="74"/>
      <c r="K540" s="75"/>
      <c r="L540" s="65">
        <f t="shared" si="18"/>
        <v>0</v>
      </c>
    </row>
    <row r="541" spans="3:12" x14ac:dyDescent="0.25">
      <c r="C541" s="64"/>
      <c r="D541" s="77"/>
      <c r="E541" s="78"/>
      <c r="F541" s="9"/>
      <c r="G541" s="79"/>
      <c r="H541" s="21"/>
      <c r="I541" s="65"/>
      <c r="J541" s="74"/>
      <c r="K541" s="75"/>
      <c r="L541" s="65">
        <f t="shared" si="18"/>
        <v>0</v>
      </c>
    </row>
    <row r="542" spans="3:12" x14ac:dyDescent="0.25">
      <c r="C542" s="64"/>
      <c r="D542" s="77"/>
      <c r="E542" s="78"/>
      <c r="F542" s="9"/>
      <c r="G542" s="79"/>
      <c r="H542" s="21"/>
      <c r="I542" s="65"/>
      <c r="J542" s="74"/>
      <c r="K542" s="75"/>
      <c r="L542" s="65">
        <f t="shared" si="18"/>
        <v>0</v>
      </c>
    </row>
    <row r="543" spans="3:12" x14ac:dyDescent="0.25">
      <c r="C543" s="64"/>
      <c r="D543" s="77"/>
      <c r="E543" s="78"/>
      <c r="F543" s="9"/>
      <c r="G543" s="79"/>
      <c r="H543" s="21"/>
      <c r="I543" s="65"/>
      <c r="J543" s="74"/>
      <c r="K543" s="75"/>
      <c r="L543" s="65">
        <f t="shared" si="18"/>
        <v>0</v>
      </c>
    </row>
    <row r="544" spans="3:12" x14ac:dyDescent="0.25">
      <c r="C544" s="64"/>
      <c r="D544" s="77"/>
      <c r="E544" s="78"/>
      <c r="F544" s="9"/>
      <c r="G544" s="79"/>
      <c r="H544" s="21"/>
      <c r="I544" s="65"/>
      <c r="J544" s="74"/>
      <c r="K544" s="75"/>
      <c r="L544" s="65">
        <f t="shared" si="18"/>
        <v>0</v>
      </c>
    </row>
    <row r="545" spans="3:12" x14ac:dyDescent="0.25">
      <c r="C545" s="64"/>
      <c r="D545" s="77"/>
      <c r="E545" s="78"/>
      <c r="F545" s="9"/>
      <c r="G545" s="79"/>
      <c r="H545" s="21"/>
      <c r="I545" s="65"/>
      <c r="J545" s="74"/>
      <c r="K545" s="75"/>
      <c r="L545" s="65">
        <f t="shared" si="18"/>
        <v>0</v>
      </c>
    </row>
    <row r="546" spans="3:12" x14ac:dyDescent="0.25">
      <c r="C546" s="64"/>
      <c r="D546" s="77"/>
      <c r="E546" s="78"/>
      <c r="F546" s="9"/>
      <c r="G546" s="79"/>
      <c r="H546" s="21"/>
      <c r="I546" s="65"/>
      <c r="J546" s="74"/>
      <c r="K546" s="75"/>
      <c r="L546" s="65">
        <f t="shared" si="18"/>
        <v>0</v>
      </c>
    </row>
    <row r="547" spans="3:12" x14ac:dyDescent="0.25">
      <c r="C547" s="64"/>
      <c r="D547" s="77"/>
      <c r="E547" s="78"/>
      <c r="F547" s="9"/>
      <c r="G547" s="79"/>
      <c r="H547" s="21"/>
      <c r="I547" s="65"/>
      <c r="J547" s="74"/>
      <c r="K547" s="75"/>
      <c r="L547" s="65">
        <f t="shared" si="18"/>
        <v>0</v>
      </c>
    </row>
    <row r="548" spans="3:12" x14ac:dyDescent="0.25">
      <c r="C548" s="64"/>
      <c r="D548" s="77"/>
      <c r="E548" s="78"/>
      <c r="F548" s="9"/>
      <c r="G548" s="79"/>
      <c r="H548" s="21"/>
      <c r="I548" s="65"/>
      <c r="J548" s="74"/>
      <c r="K548" s="75"/>
      <c r="L548" s="65">
        <f t="shared" si="18"/>
        <v>0</v>
      </c>
    </row>
    <row r="549" spans="3:12" x14ac:dyDescent="0.25">
      <c r="C549" s="64"/>
      <c r="D549" s="77"/>
      <c r="E549" s="78"/>
      <c r="F549" s="9"/>
      <c r="G549" s="79"/>
      <c r="H549" s="21"/>
      <c r="I549" s="65"/>
      <c r="J549" s="74"/>
      <c r="K549" s="75"/>
      <c r="L549" s="65">
        <f t="shared" si="18"/>
        <v>0</v>
      </c>
    </row>
    <row r="550" spans="3:12" x14ac:dyDescent="0.25">
      <c r="C550" s="64"/>
      <c r="D550" s="77"/>
      <c r="E550" s="78"/>
      <c r="F550" s="9"/>
      <c r="G550" s="79"/>
      <c r="H550" s="21"/>
      <c r="I550" s="65"/>
      <c r="J550" s="74"/>
      <c r="K550" s="75"/>
      <c r="L550" s="65">
        <f t="shared" si="18"/>
        <v>0</v>
      </c>
    </row>
    <row r="551" spans="3:12" x14ac:dyDescent="0.25">
      <c r="C551" s="64"/>
      <c r="D551" s="77"/>
      <c r="E551" s="78"/>
      <c r="F551" s="9"/>
      <c r="G551" s="79"/>
      <c r="H551" s="21"/>
      <c r="I551" s="65"/>
      <c r="J551" s="74"/>
      <c r="K551" s="75"/>
      <c r="L551" s="65">
        <f t="shared" si="18"/>
        <v>0</v>
      </c>
    </row>
    <row r="552" spans="3:12" x14ac:dyDescent="0.25">
      <c r="C552" s="64"/>
      <c r="D552" s="77"/>
      <c r="E552" s="78"/>
      <c r="F552" s="9"/>
      <c r="G552" s="79"/>
      <c r="H552" s="21"/>
      <c r="I552" s="65"/>
      <c r="J552" s="74"/>
      <c r="K552" s="75"/>
      <c r="L552" s="65">
        <f t="shared" si="18"/>
        <v>0</v>
      </c>
    </row>
    <row r="553" spans="3:12" x14ac:dyDescent="0.25">
      <c r="C553" s="64"/>
      <c r="D553" s="77"/>
      <c r="E553" s="78"/>
      <c r="F553" s="9"/>
      <c r="G553" s="79"/>
      <c r="H553" s="21"/>
      <c r="I553" s="65"/>
      <c r="J553" s="74"/>
      <c r="K553" s="75"/>
      <c r="L553" s="65">
        <f t="shared" si="18"/>
        <v>0</v>
      </c>
    </row>
    <row r="554" spans="3:12" x14ac:dyDescent="0.25">
      <c r="C554" s="64"/>
      <c r="D554" s="77"/>
      <c r="E554" s="78"/>
      <c r="F554" s="9"/>
      <c r="G554" s="79"/>
      <c r="H554" s="21"/>
      <c r="I554" s="65"/>
      <c r="J554" s="74"/>
      <c r="K554" s="75"/>
      <c r="L554" s="65">
        <f t="shared" si="18"/>
        <v>0</v>
      </c>
    </row>
    <row r="555" spans="3:12" x14ac:dyDescent="0.25">
      <c r="C555" s="64"/>
      <c r="D555" s="77"/>
      <c r="E555" s="78"/>
      <c r="F555" s="9"/>
      <c r="G555" s="79"/>
      <c r="H555" s="21"/>
      <c r="I555" s="65"/>
      <c r="J555" s="74"/>
      <c r="K555" s="75"/>
      <c r="L555" s="65">
        <f t="shared" si="18"/>
        <v>0</v>
      </c>
    </row>
    <row r="556" spans="3:12" x14ac:dyDescent="0.25">
      <c r="C556" s="64"/>
      <c r="D556" s="77"/>
      <c r="E556" s="78"/>
      <c r="F556" s="9"/>
      <c r="G556" s="79"/>
      <c r="H556" s="21"/>
      <c r="I556" s="65"/>
      <c r="J556" s="74"/>
      <c r="K556" s="75"/>
      <c r="L556" s="65">
        <f t="shared" si="18"/>
        <v>0</v>
      </c>
    </row>
    <row r="557" spans="3:12" x14ac:dyDescent="0.25">
      <c r="C557" s="64"/>
      <c r="D557" s="77"/>
      <c r="E557" s="78"/>
      <c r="F557" s="9"/>
      <c r="G557" s="79"/>
      <c r="H557" s="21"/>
      <c r="I557" s="65"/>
      <c r="J557" s="74"/>
      <c r="K557" s="75"/>
      <c r="L557" s="65">
        <f t="shared" si="18"/>
        <v>0</v>
      </c>
    </row>
    <row r="558" spans="3:12" x14ac:dyDescent="0.25">
      <c r="C558" s="64"/>
      <c r="D558" s="77"/>
      <c r="E558" s="78"/>
      <c r="F558" s="9"/>
      <c r="G558" s="79"/>
      <c r="H558" s="21"/>
      <c r="I558" s="65"/>
      <c r="J558" s="74"/>
      <c r="K558" s="75"/>
      <c r="L558" s="65">
        <f t="shared" si="18"/>
        <v>0</v>
      </c>
    </row>
    <row r="559" spans="3:12" x14ac:dyDescent="0.25">
      <c r="C559" s="64"/>
      <c r="D559" s="77"/>
      <c r="E559" s="78"/>
      <c r="F559" s="9"/>
      <c r="G559" s="79"/>
      <c r="H559" s="21"/>
      <c r="I559" s="65"/>
      <c r="J559" s="74"/>
      <c r="K559" s="75"/>
      <c r="L559" s="65">
        <f t="shared" si="18"/>
        <v>0</v>
      </c>
    </row>
    <row r="560" spans="3:12" x14ac:dyDescent="0.25">
      <c r="C560" s="64"/>
      <c r="D560" s="77"/>
      <c r="E560" s="78"/>
      <c r="F560" s="9"/>
      <c r="G560" s="79"/>
      <c r="H560" s="21"/>
      <c r="I560" s="65"/>
      <c r="J560" s="74"/>
      <c r="K560" s="75"/>
      <c r="L560" s="65">
        <f t="shared" si="18"/>
        <v>0</v>
      </c>
    </row>
    <row r="561" spans="3:12" x14ac:dyDescent="0.25">
      <c r="C561" s="64"/>
      <c r="D561" s="77"/>
      <c r="E561" s="78"/>
      <c r="F561" s="9"/>
      <c r="G561" s="79"/>
      <c r="H561" s="21"/>
      <c r="I561" s="65"/>
      <c r="J561" s="74"/>
      <c r="K561" s="75"/>
      <c r="L561" s="65">
        <f t="shared" si="18"/>
        <v>0</v>
      </c>
    </row>
    <row r="562" spans="3:12" x14ac:dyDescent="0.25">
      <c r="C562" s="64"/>
      <c r="D562" s="77"/>
      <c r="E562" s="78"/>
      <c r="F562" s="9"/>
      <c r="G562" s="79"/>
      <c r="H562" s="21"/>
      <c r="I562" s="65"/>
      <c r="J562" s="74"/>
      <c r="K562" s="75"/>
      <c r="L562" s="65">
        <f t="shared" si="18"/>
        <v>0</v>
      </c>
    </row>
    <row r="563" spans="3:12" x14ac:dyDescent="0.25">
      <c r="C563" s="64"/>
      <c r="D563" s="77"/>
      <c r="E563" s="78"/>
      <c r="F563" s="9"/>
      <c r="G563" s="79"/>
      <c r="H563" s="21"/>
      <c r="I563" s="65"/>
      <c r="J563" s="74"/>
      <c r="K563" s="75"/>
      <c r="L563" s="65">
        <f t="shared" si="18"/>
        <v>0</v>
      </c>
    </row>
    <row r="564" spans="3:12" x14ac:dyDescent="0.25">
      <c r="C564" s="64"/>
      <c r="D564" s="77"/>
      <c r="E564" s="78"/>
      <c r="F564" s="9"/>
      <c r="G564" s="79"/>
      <c r="H564" s="21"/>
      <c r="I564" s="65"/>
      <c r="J564" s="74"/>
      <c r="K564" s="75"/>
      <c r="L564" s="65">
        <f t="shared" si="18"/>
        <v>0</v>
      </c>
    </row>
    <row r="565" spans="3:12" x14ac:dyDescent="0.25">
      <c r="C565" s="64"/>
      <c r="D565" s="77"/>
      <c r="E565" s="78"/>
      <c r="F565" s="9"/>
      <c r="G565" s="79"/>
      <c r="H565" s="21"/>
      <c r="I565" s="65"/>
      <c r="J565" s="74"/>
      <c r="K565" s="75"/>
      <c r="L565" s="65">
        <f t="shared" si="18"/>
        <v>0</v>
      </c>
    </row>
    <row r="566" spans="3:12" x14ac:dyDescent="0.25">
      <c r="C566" s="64"/>
      <c r="D566" s="77"/>
      <c r="E566" s="78"/>
      <c r="F566" s="9"/>
      <c r="G566" s="79"/>
      <c r="H566" s="21"/>
      <c r="I566" s="65"/>
      <c r="J566" s="74"/>
      <c r="K566" s="75"/>
      <c r="L566" s="65">
        <f t="shared" si="18"/>
        <v>0</v>
      </c>
    </row>
    <row r="567" spans="3:12" x14ac:dyDescent="0.25">
      <c r="C567" s="64"/>
      <c r="D567" s="77"/>
      <c r="E567" s="78"/>
      <c r="F567" s="9"/>
      <c r="G567" s="79"/>
      <c r="H567" s="21"/>
      <c r="I567" s="65"/>
      <c r="J567" s="74"/>
      <c r="K567" s="75"/>
      <c r="L567" s="65">
        <f t="shared" si="18"/>
        <v>0</v>
      </c>
    </row>
    <row r="568" spans="3:12" x14ac:dyDescent="0.25">
      <c r="C568" s="64"/>
      <c r="D568" s="77"/>
      <c r="E568" s="78"/>
      <c r="F568" s="9"/>
      <c r="G568" s="79"/>
      <c r="H568" s="21"/>
      <c r="I568" s="65"/>
      <c r="J568" s="74"/>
      <c r="K568" s="75"/>
      <c r="L568" s="65">
        <f t="shared" si="18"/>
        <v>0</v>
      </c>
    </row>
    <row r="569" spans="3:12" x14ac:dyDescent="0.25">
      <c r="C569" s="64"/>
      <c r="D569" s="77"/>
      <c r="E569" s="78"/>
      <c r="F569" s="9"/>
      <c r="G569" s="79"/>
      <c r="H569" s="21"/>
      <c r="I569" s="65"/>
      <c r="J569" s="74"/>
      <c r="K569" s="75"/>
      <c r="L569" s="65">
        <f t="shared" si="18"/>
        <v>0</v>
      </c>
    </row>
    <row r="570" spans="3:12" x14ac:dyDescent="0.25">
      <c r="C570" s="64"/>
      <c r="D570" s="77"/>
      <c r="E570" s="78"/>
      <c r="F570" s="9"/>
      <c r="G570" s="79"/>
      <c r="H570" s="21"/>
      <c r="I570" s="65"/>
      <c r="J570" s="74"/>
      <c r="K570" s="75"/>
      <c r="L570" s="65">
        <f t="shared" si="18"/>
        <v>0</v>
      </c>
    </row>
    <row r="571" spans="3:12" x14ac:dyDescent="0.25">
      <c r="C571" s="64"/>
      <c r="D571" s="77"/>
      <c r="E571" s="78"/>
      <c r="F571" s="9"/>
      <c r="G571" s="79"/>
      <c r="H571" s="21"/>
      <c r="I571" s="65"/>
      <c r="J571" s="74"/>
      <c r="K571" s="75"/>
      <c r="L571" s="65">
        <f t="shared" si="18"/>
        <v>0</v>
      </c>
    </row>
    <row r="572" spans="3:12" x14ac:dyDescent="0.25">
      <c r="C572" s="64"/>
      <c r="D572" s="77"/>
      <c r="E572" s="78"/>
      <c r="F572" s="9"/>
      <c r="G572" s="79"/>
      <c r="H572" s="21"/>
      <c r="I572" s="65"/>
      <c r="J572" s="74"/>
      <c r="K572" s="75"/>
      <c r="L572" s="65">
        <f t="shared" si="18"/>
        <v>0</v>
      </c>
    </row>
    <row r="573" spans="3:12" x14ac:dyDescent="0.25">
      <c r="C573" s="64"/>
      <c r="D573" s="77"/>
      <c r="E573" s="78"/>
      <c r="F573" s="9"/>
      <c r="G573" s="79"/>
      <c r="H573" s="21"/>
      <c r="I573" s="65"/>
      <c r="J573" s="74"/>
      <c r="K573" s="75"/>
      <c r="L573" s="65">
        <f t="shared" si="18"/>
        <v>0</v>
      </c>
    </row>
    <row r="574" spans="3:12" x14ac:dyDescent="0.25">
      <c r="C574" s="64"/>
      <c r="D574" s="77"/>
      <c r="E574" s="78"/>
      <c r="F574" s="9"/>
      <c r="G574" s="79"/>
      <c r="H574" s="21"/>
      <c r="I574" s="65"/>
      <c r="J574" s="74"/>
      <c r="K574" s="75"/>
      <c r="L574" s="65">
        <f t="shared" si="18"/>
        <v>0</v>
      </c>
    </row>
    <row r="575" spans="3:12" x14ac:dyDescent="0.25">
      <c r="C575" s="64"/>
      <c r="D575" s="77"/>
      <c r="E575" s="78"/>
      <c r="F575" s="9"/>
      <c r="G575" s="79"/>
      <c r="H575" s="21"/>
      <c r="I575" s="65"/>
      <c r="J575" s="74"/>
      <c r="K575" s="75"/>
      <c r="L575" s="65">
        <f t="shared" si="18"/>
        <v>0</v>
      </c>
    </row>
    <row r="576" spans="3:12" x14ac:dyDescent="0.25">
      <c r="C576" s="64"/>
      <c r="D576" s="77"/>
      <c r="E576" s="78"/>
      <c r="F576" s="9"/>
      <c r="G576" s="79"/>
      <c r="H576" s="21"/>
      <c r="I576" s="65"/>
      <c r="J576" s="74"/>
      <c r="K576" s="75"/>
      <c r="L576" s="65">
        <f t="shared" si="18"/>
        <v>0</v>
      </c>
    </row>
    <row r="577" spans="3:12" x14ac:dyDescent="0.25">
      <c r="C577" s="64"/>
      <c r="D577" s="77"/>
      <c r="E577" s="78"/>
      <c r="F577" s="9"/>
      <c r="G577" s="79"/>
      <c r="H577" s="21"/>
      <c r="I577" s="65"/>
      <c r="J577" s="74"/>
      <c r="K577" s="75"/>
      <c r="L577" s="65">
        <f t="shared" si="18"/>
        <v>0</v>
      </c>
    </row>
    <row r="578" spans="3:12" x14ac:dyDescent="0.25">
      <c r="C578" s="64"/>
      <c r="D578" s="77"/>
      <c r="E578" s="78"/>
      <c r="F578" s="9"/>
      <c r="G578" s="79"/>
      <c r="H578" s="21"/>
      <c r="I578" s="65"/>
      <c r="J578" s="74"/>
      <c r="K578" s="75"/>
      <c r="L578" s="65">
        <f t="shared" si="18"/>
        <v>0</v>
      </c>
    </row>
    <row r="579" spans="3:12" x14ac:dyDescent="0.25">
      <c r="C579" s="64"/>
      <c r="D579" s="77"/>
      <c r="E579" s="78"/>
      <c r="F579" s="9"/>
      <c r="G579" s="79"/>
      <c r="H579" s="21"/>
      <c r="I579" s="65"/>
      <c r="J579" s="74"/>
      <c r="K579" s="75"/>
      <c r="L579" s="65">
        <f t="shared" si="18"/>
        <v>0</v>
      </c>
    </row>
    <row r="580" spans="3:12" x14ac:dyDescent="0.25">
      <c r="C580" s="64"/>
      <c r="D580" s="77"/>
      <c r="E580" s="78"/>
      <c r="F580" s="9"/>
      <c r="G580" s="79"/>
      <c r="H580" s="21"/>
      <c r="I580" s="65"/>
      <c r="J580" s="74"/>
      <c r="K580" s="75"/>
      <c r="L580" s="65">
        <f t="shared" si="18"/>
        <v>0</v>
      </c>
    </row>
    <row r="581" spans="3:12" x14ac:dyDescent="0.25">
      <c r="C581" s="64"/>
      <c r="D581" s="77"/>
      <c r="E581" s="78"/>
      <c r="F581" s="9"/>
      <c r="G581" s="79"/>
      <c r="H581" s="21"/>
      <c r="I581" s="65"/>
      <c r="J581" s="74"/>
      <c r="K581" s="75"/>
      <c r="L581" s="65">
        <f t="shared" si="18"/>
        <v>0</v>
      </c>
    </row>
    <row r="582" spans="3:12" x14ac:dyDescent="0.25">
      <c r="C582" s="64"/>
      <c r="D582" s="77"/>
      <c r="E582" s="78"/>
      <c r="F582" s="9"/>
      <c r="G582" s="79"/>
      <c r="H582" s="21"/>
      <c r="I582" s="65"/>
      <c r="J582" s="74"/>
      <c r="K582" s="75"/>
      <c r="L582" s="65">
        <f t="shared" si="18"/>
        <v>0</v>
      </c>
    </row>
    <row r="583" spans="3:12" x14ac:dyDescent="0.25">
      <c r="C583" s="64"/>
      <c r="D583" s="77"/>
      <c r="E583" s="78"/>
      <c r="F583" s="9"/>
      <c r="G583" s="79"/>
      <c r="H583" s="21"/>
      <c r="I583" s="65"/>
      <c r="J583" s="74"/>
      <c r="K583" s="75"/>
      <c r="L583" s="65">
        <f t="shared" si="18"/>
        <v>0</v>
      </c>
    </row>
    <row r="584" spans="3:12" x14ac:dyDescent="0.25">
      <c r="C584" s="64"/>
      <c r="D584" s="77"/>
      <c r="E584" s="78"/>
      <c r="F584" s="9"/>
      <c r="G584" s="79"/>
      <c r="H584" s="21"/>
      <c r="I584" s="65"/>
      <c r="J584" s="74"/>
      <c r="K584" s="75"/>
      <c r="L584" s="65">
        <f t="shared" si="18"/>
        <v>0</v>
      </c>
    </row>
    <row r="585" spans="3:12" x14ac:dyDescent="0.25">
      <c r="C585" s="64"/>
      <c r="D585" s="77"/>
      <c r="E585" s="78"/>
      <c r="F585" s="9"/>
      <c r="G585" s="79"/>
      <c r="H585" s="21"/>
      <c r="I585" s="65"/>
      <c r="J585" s="74"/>
      <c r="K585" s="75"/>
      <c r="L585" s="65">
        <f t="shared" si="18"/>
        <v>0</v>
      </c>
    </row>
    <row r="586" spans="3:12" x14ac:dyDescent="0.25">
      <c r="C586" s="64"/>
      <c r="D586" s="77"/>
      <c r="E586" s="78"/>
      <c r="F586" s="9"/>
      <c r="G586" s="79"/>
      <c r="H586" s="21"/>
      <c r="I586" s="65"/>
      <c r="J586" s="74"/>
      <c r="K586" s="75"/>
      <c r="L586" s="65">
        <f t="shared" si="18"/>
        <v>0</v>
      </c>
    </row>
    <row r="587" spans="3:12" x14ac:dyDescent="0.25">
      <c r="C587" s="64"/>
      <c r="D587" s="77"/>
      <c r="E587" s="78"/>
      <c r="F587" s="9"/>
      <c r="G587" s="79"/>
      <c r="H587" s="21"/>
      <c r="I587" s="65"/>
      <c r="J587" s="74"/>
      <c r="K587" s="75"/>
      <c r="L587" s="65">
        <f t="shared" si="18"/>
        <v>0</v>
      </c>
    </row>
    <row r="588" spans="3:12" x14ac:dyDescent="0.25">
      <c r="C588" s="64"/>
      <c r="D588" s="77"/>
      <c r="E588" s="78"/>
      <c r="F588" s="9"/>
      <c r="G588" s="79"/>
      <c r="H588" s="21"/>
      <c r="I588" s="65"/>
      <c r="J588" s="74"/>
      <c r="K588" s="75"/>
      <c r="L588" s="65">
        <f t="shared" si="18"/>
        <v>0</v>
      </c>
    </row>
    <row r="589" spans="3:12" x14ac:dyDescent="0.25">
      <c r="C589" s="64"/>
      <c r="D589" s="77"/>
      <c r="E589" s="78"/>
      <c r="F589" s="9"/>
      <c r="G589" s="79"/>
      <c r="H589" s="21"/>
      <c r="I589" s="65"/>
      <c r="J589" s="74"/>
      <c r="K589" s="75"/>
      <c r="L589" s="65">
        <f t="shared" ref="L589:L652" si="19">J589-I589</f>
        <v>0</v>
      </c>
    </row>
    <row r="590" spans="3:12" x14ac:dyDescent="0.25">
      <c r="C590" s="64"/>
      <c r="D590" s="77"/>
      <c r="E590" s="78"/>
      <c r="F590" s="9"/>
      <c r="G590" s="79"/>
      <c r="H590" s="21"/>
      <c r="I590" s="65"/>
      <c r="J590" s="74"/>
      <c r="K590" s="75"/>
      <c r="L590" s="65">
        <f t="shared" si="19"/>
        <v>0</v>
      </c>
    </row>
    <row r="591" spans="3:12" x14ac:dyDescent="0.25">
      <c r="C591" s="64"/>
      <c r="D591" s="77"/>
      <c r="E591" s="78"/>
      <c r="F591" s="9"/>
      <c r="G591" s="79"/>
      <c r="H591" s="21"/>
      <c r="I591" s="65"/>
      <c r="J591" s="74"/>
      <c r="K591" s="75"/>
      <c r="L591" s="65">
        <f t="shared" si="19"/>
        <v>0</v>
      </c>
    </row>
    <row r="592" spans="3:12" x14ac:dyDescent="0.25">
      <c r="C592" s="64"/>
      <c r="D592" s="77"/>
      <c r="E592" s="78"/>
      <c r="F592" s="9"/>
      <c r="G592" s="79"/>
      <c r="H592" s="21"/>
      <c r="I592" s="65"/>
      <c r="J592" s="74"/>
      <c r="K592" s="75"/>
      <c r="L592" s="65">
        <f t="shared" si="19"/>
        <v>0</v>
      </c>
    </row>
    <row r="593" spans="3:12" x14ac:dyDescent="0.25">
      <c r="C593" s="64"/>
      <c r="D593" s="77"/>
      <c r="E593" s="78"/>
      <c r="F593" s="9"/>
      <c r="G593" s="79"/>
      <c r="H593" s="21"/>
      <c r="I593" s="65"/>
      <c r="J593" s="74"/>
      <c r="K593" s="75"/>
      <c r="L593" s="65">
        <f t="shared" si="19"/>
        <v>0</v>
      </c>
    </row>
    <row r="594" spans="3:12" x14ac:dyDescent="0.25">
      <c r="C594" s="64"/>
      <c r="D594" s="77"/>
      <c r="E594" s="78"/>
      <c r="F594" s="9"/>
      <c r="G594" s="79"/>
      <c r="H594" s="21"/>
      <c r="I594" s="65"/>
      <c r="J594" s="74"/>
      <c r="K594" s="75"/>
      <c r="L594" s="65">
        <f t="shared" si="19"/>
        <v>0</v>
      </c>
    </row>
    <row r="595" spans="3:12" x14ac:dyDescent="0.25">
      <c r="C595" s="64"/>
      <c r="D595" s="77"/>
      <c r="E595" s="78"/>
      <c r="F595" s="9"/>
      <c r="G595" s="79"/>
      <c r="H595" s="21"/>
      <c r="I595" s="65"/>
      <c r="J595" s="74"/>
      <c r="K595" s="75"/>
      <c r="L595" s="65">
        <f t="shared" si="19"/>
        <v>0</v>
      </c>
    </row>
    <row r="596" spans="3:12" x14ac:dyDescent="0.25">
      <c r="C596" s="64"/>
      <c r="D596" s="77"/>
      <c r="E596" s="78"/>
      <c r="F596" s="9"/>
      <c r="G596" s="79"/>
      <c r="H596" s="21"/>
      <c r="I596" s="65"/>
      <c r="J596" s="74"/>
      <c r="K596" s="75"/>
      <c r="L596" s="65">
        <f t="shared" si="19"/>
        <v>0</v>
      </c>
    </row>
    <row r="597" spans="3:12" x14ac:dyDescent="0.25">
      <c r="C597" s="64"/>
      <c r="D597" s="77"/>
      <c r="E597" s="78"/>
      <c r="F597" s="9"/>
      <c r="G597" s="79"/>
      <c r="H597" s="21"/>
      <c r="I597" s="65"/>
      <c r="J597" s="74"/>
      <c r="K597" s="75"/>
      <c r="L597" s="65">
        <f t="shared" si="19"/>
        <v>0</v>
      </c>
    </row>
    <row r="598" spans="3:12" x14ac:dyDescent="0.25">
      <c r="C598" s="64"/>
      <c r="D598" s="77"/>
      <c r="E598" s="78"/>
      <c r="F598" s="9"/>
      <c r="G598" s="79"/>
      <c r="H598" s="21"/>
      <c r="I598" s="65"/>
      <c r="J598" s="74"/>
      <c r="K598" s="75"/>
      <c r="L598" s="65">
        <f t="shared" si="19"/>
        <v>0</v>
      </c>
    </row>
    <row r="599" spans="3:12" x14ac:dyDescent="0.25">
      <c r="C599" s="64"/>
      <c r="D599" s="77"/>
      <c r="E599" s="78"/>
      <c r="F599" s="9"/>
      <c r="G599" s="79"/>
      <c r="H599" s="21"/>
      <c r="I599" s="65"/>
      <c r="J599" s="74"/>
      <c r="K599" s="75"/>
      <c r="L599" s="65">
        <f t="shared" si="19"/>
        <v>0</v>
      </c>
    </row>
    <row r="600" spans="3:12" x14ac:dyDescent="0.25">
      <c r="C600" s="64"/>
      <c r="D600" s="77"/>
      <c r="E600" s="78"/>
      <c r="F600" s="9"/>
      <c r="G600" s="79"/>
      <c r="H600" s="21"/>
      <c r="I600" s="65"/>
      <c r="J600" s="74"/>
      <c r="K600" s="75"/>
      <c r="L600" s="65">
        <f t="shared" si="19"/>
        <v>0</v>
      </c>
    </row>
    <row r="601" spans="3:12" x14ac:dyDescent="0.25">
      <c r="C601" s="64"/>
      <c r="D601" s="77"/>
      <c r="E601" s="78"/>
      <c r="F601" s="9"/>
      <c r="G601" s="79"/>
      <c r="H601" s="21"/>
      <c r="I601" s="65"/>
      <c r="J601" s="74"/>
      <c r="K601" s="75"/>
      <c r="L601" s="65">
        <f t="shared" si="19"/>
        <v>0</v>
      </c>
    </row>
    <row r="602" spans="3:12" x14ac:dyDescent="0.25">
      <c r="C602" s="64"/>
      <c r="D602" s="77"/>
      <c r="E602" s="78"/>
      <c r="F602" s="9"/>
      <c r="G602" s="79"/>
      <c r="H602" s="21"/>
      <c r="I602" s="65"/>
      <c r="J602" s="74"/>
      <c r="K602" s="75"/>
      <c r="L602" s="65">
        <f t="shared" si="19"/>
        <v>0</v>
      </c>
    </row>
    <row r="603" spans="3:12" x14ac:dyDescent="0.25">
      <c r="C603" s="64"/>
      <c r="D603" s="77"/>
      <c r="E603" s="78"/>
      <c r="F603" s="9"/>
      <c r="G603" s="79"/>
      <c r="H603" s="21"/>
      <c r="I603" s="65"/>
      <c r="J603" s="74"/>
      <c r="K603" s="75"/>
      <c r="L603" s="65">
        <f t="shared" si="19"/>
        <v>0</v>
      </c>
    </row>
    <row r="604" spans="3:12" x14ac:dyDescent="0.25">
      <c r="C604" s="64"/>
      <c r="D604" s="77"/>
      <c r="E604" s="78"/>
      <c r="F604" s="9"/>
      <c r="G604" s="79"/>
      <c r="H604" s="21"/>
      <c r="I604" s="65"/>
      <c r="J604" s="74"/>
      <c r="K604" s="75"/>
      <c r="L604" s="65">
        <f t="shared" si="19"/>
        <v>0</v>
      </c>
    </row>
    <row r="605" spans="3:12" x14ac:dyDescent="0.25">
      <c r="C605" s="64"/>
      <c r="D605" s="77"/>
      <c r="E605" s="78"/>
      <c r="F605" s="9"/>
      <c r="G605" s="79"/>
      <c r="H605" s="21"/>
      <c r="I605" s="65"/>
      <c r="J605" s="74"/>
      <c r="K605" s="75"/>
      <c r="L605" s="65">
        <f t="shared" si="19"/>
        <v>0</v>
      </c>
    </row>
    <row r="606" spans="3:12" x14ac:dyDescent="0.25">
      <c r="C606" s="64"/>
      <c r="D606" s="77"/>
      <c r="E606" s="78"/>
      <c r="F606" s="9"/>
      <c r="G606" s="79"/>
      <c r="H606" s="21"/>
      <c r="I606" s="65"/>
      <c r="J606" s="74"/>
      <c r="K606" s="75"/>
      <c r="L606" s="65">
        <f t="shared" si="19"/>
        <v>0</v>
      </c>
    </row>
    <row r="607" spans="3:12" x14ac:dyDescent="0.25">
      <c r="C607" s="64"/>
      <c r="D607" s="77"/>
      <c r="E607" s="78"/>
      <c r="F607" s="9"/>
      <c r="G607" s="79"/>
      <c r="H607" s="21"/>
      <c r="I607" s="65"/>
      <c r="J607" s="74"/>
      <c r="K607" s="75"/>
      <c r="L607" s="65">
        <f t="shared" si="19"/>
        <v>0</v>
      </c>
    </row>
    <row r="608" spans="3:12" x14ac:dyDescent="0.25">
      <c r="C608" s="64"/>
      <c r="D608" s="77"/>
      <c r="E608" s="78"/>
      <c r="F608" s="9"/>
      <c r="G608" s="79"/>
      <c r="H608" s="21"/>
      <c r="I608" s="65"/>
      <c r="J608" s="74"/>
      <c r="K608" s="75"/>
      <c r="L608" s="65">
        <f t="shared" si="19"/>
        <v>0</v>
      </c>
    </row>
    <row r="609" spans="3:12" x14ac:dyDescent="0.25">
      <c r="C609" s="64"/>
      <c r="D609" s="77"/>
      <c r="E609" s="78"/>
      <c r="F609" s="9"/>
      <c r="G609" s="79"/>
      <c r="H609" s="21"/>
      <c r="I609" s="65"/>
      <c r="J609" s="74"/>
      <c r="K609" s="75"/>
      <c r="L609" s="65">
        <f t="shared" si="19"/>
        <v>0</v>
      </c>
    </row>
    <row r="610" spans="3:12" x14ac:dyDescent="0.25">
      <c r="C610" s="64"/>
      <c r="D610" s="77"/>
      <c r="E610" s="78"/>
      <c r="F610" s="9"/>
      <c r="G610" s="79"/>
      <c r="H610" s="21"/>
      <c r="I610" s="65"/>
      <c r="J610" s="74"/>
      <c r="K610" s="75"/>
      <c r="L610" s="65">
        <f t="shared" si="19"/>
        <v>0</v>
      </c>
    </row>
    <row r="611" spans="3:12" x14ac:dyDescent="0.25">
      <c r="C611" s="64"/>
      <c r="D611" s="77"/>
      <c r="E611" s="78"/>
      <c r="F611" s="9"/>
      <c r="G611" s="79"/>
      <c r="H611" s="21"/>
      <c r="I611" s="65"/>
      <c r="J611" s="74"/>
      <c r="K611" s="75"/>
      <c r="L611" s="65">
        <f t="shared" si="19"/>
        <v>0</v>
      </c>
    </row>
    <row r="612" spans="3:12" x14ac:dyDescent="0.25">
      <c r="C612" s="64"/>
      <c r="D612" s="77"/>
      <c r="E612" s="78"/>
      <c r="F612" s="9"/>
      <c r="G612" s="79"/>
      <c r="H612" s="21"/>
      <c r="I612" s="65"/>
      <c r="J612" s="74"/>
      <c r="K612" s="75"/>
      <c r="L612" s="65">
        <f t="shared" si="19"/>
        <v>0</v>
      </c>
    </row>
    <row r="613" spans="3:12" x14ac:dyDescent="0.25">
      <c r="C613" s="64"/>
      <c r="D613" s="77"/>
      <c r="E613" s="78"/>
      <c r="F613" s="9"/>
      <c r="G613" s="79"/>
      <c r="H613" s="21"/>
      <c r="I613" s="65"/>
      <c r="J613" s="74"/>
      <c r="K613" s="75"/>
      <c r="L613" s="65">
        <f t="shared" si="19"/>
        <v>0</v>
      </c>
    </row>
    <row r="614" spans="3:12" x14ac:dyDescent="0.25">
      <c r="C614" s="64"/>
      <c r="D614" s="77"/>
      <c r="E614" s="78"/>
      <c r="F614" s="9"/>
      <c r="G614" s="79"/>
      <c r="H614" s="21"/>
      <c r="I614" s="65"/>
      <c r="J614" s="74"/>
      <c r="K614" s="75"/>
      <c r="L614" s="65">
        <f t="shared" si="19"/>
        <v>0</v>
      </c>
    </row>
    <row r="615" spans="3:12" x14ac:dyDescent="0.25">
      <c r="C615" s="64"/>
      <c r="D615" s="77"/>
      <c r="E615" s="78"/>
      <c r="F615" s="9"/>
      <c r="G615" s="79"/>
      <c r="H615" s="21"/>
      <c r="I615" s="65"/>
      <c r="J615" s="74"/>
      <c r="K615" s="75"/>
      <c r="L615" s="65">
        <f t="shared" si="19"/>
        <v>0</v>
      </c>
    </row>
    <row r="616" spans="3:12" x14ac:dyDescent="0.25">
      <c r="C616" s="64"/>
      <c r="D616" s="77"/>
      <c r="E616" s="78"/>
      <c r="F616" s="9"/>
      <c r="G616" s="79"/>
      <c r="H616" s="21"/>
      <c r="I616" s="65"/>
      <c r="J616" s="74"/>
      <c r="K616" s="75"/>
      <c r="L616" s="65">
        <f t="shared" si="19"/>
        <v>0</v>
      </c>
    </row>
    <row r="617" spans="3:12" x14ac:dyDescent="0.25">
      <c r="C617" s="64"/>
      <c r="D617" s="77"/>
      <c r="E617" s="78"/>
      <c r="F617" s="9"/>
      <c r="G617" s="79"/>
      <c r="H617" s="21"/>
      <c r="I617" s="65"/>
      <c r="J617" s="74"/>
      <c r="K617" s="75"/>
      <c r="L617" s="65">
        <f t="shared" si="19"/>
        <v>0</v>
      </c>
    </row>
    <row r="618" spans="3:12" x14ac:dyDescent="0.25">
      <c r="C618" s="64"/>
      <c r="D618" s="77"/>
      <c r="E618" s="78"/>
      <c r="F618" s="9"/>
      <c r="G618" s="79"/>
      <c r="H618" s="21"/>
      <c r="I618" s="65"/>
      <c r="J618" s="74"/>
      <c r="K618" s="75"/>
      <c r="L618" s="65">
        <f t="shared" si="19"/>
        <v>0</v>
      </c>
    </row>
    <row r="619" spans="3:12" x14ac:dyDescent="0.25">
      <c r="C619" s="64"/>
      <c r="D619" s="77"/>
      <c r="E619" s="78"/>
      <c r="F619" s="9"/>
      <c r="G619" s="79"/>
      <c r="H619" s="21"/>
      <c r="I619" s="65"/>
      <c r="J619" s="74"/>
      <c r="K619" s="75"/>
      <c r="L619" s="65">
        <f t="shared" si="19"/>
        <v>0</v>
      </c>
    </row>
    <row r="620" spans="3:12" x14ac:dyDescent="0.25">
      <c r="C620" s="64"/>
      <c r="D620" s="77"/>
      <c r="E620" s="78"/>
      <c r="F620" s="9"/>
      <c r="G620" s="79"/>
      <c r="H620" s="21"/>
      <c r="I620" s="65"/>
      <c r="J620" s="74"/>
      <c r="K620" s="75"/>
      <c r="L620" s="65">
        <f t="shared" si="19"/>
        <v>0</v>
      </c>
    </row>
    <row r="621" spans="3:12" x14ac:dyDescent="0.25">
      <c r="C621" s="64"/>
      <c r="D621" s="77"/>
      <c r="E621" s="78"/>
      <c r="F621" s="9"/>
      <c r="G621" s="79"/>
      <c r="H621" s="21"/>
      <c r="I621" s="65"/>
      <c r="J621" s="74"/>
      <c r="K621" s="75"/>
      <c r="L621" s="65">
        <f t="shared" si="19"/>
        <v>0</v>
      </c>
    </row>
    <row r="622" spans="3:12" x14ac:dyDescent="0.25">
      <c r="C622" s="64"/>
      <c r="D622" s="77"/>
      <c r="E622" s="78"/>
      <c r="F622" s="9"/>
      <c r="G622" s="79"/>
      <c r="H622" s="21"/>
      <c r="I622" s="65"/>
      <c r="J622" s="74"/>
      <c r="K622" s="75"/>
      <c r="L622" s="65">
        <f t="shared" si="19"/>
        <v>0</v>
      </c>
    </row>
    <row r="623" spans="3:12" x14ac:dyDescent="0.25">
      <c r="C623" s="64"/>
      <c r="D623" s="77"/>
      <c r="E623" s="78"/>
      <c r="F623" s="9"/>
      <c r="G623" s="79"/>
      <c r="H623" s="21"/>
      <c r="I623" s="65"/>
      <c r="J623" s="74"/>
      <c r="K623" s="75"/>
      <c r="L623" s="65">
        <f t="shared" si="19"/>
        <v>0</v>
      </c>
    </row>
    <row r="624" spans="3:12" x14ac:dyDescent="0.25">
      <c r="C624" s="64"/>
      <c r="D624" s="77"/>
      <c r="E624" s="78"/>
      <c r="F624" s="9"/>
      <c r="G624" s="79"/>
      <c r="H624" s="21"/>
      <c r="I624" s="65"/>
      <c r="J624" s="74"/>
      <c r="K624" s="75"/>
      <c r="L624" s="65">
        <f t="shared" si="19"/>
        <v>0</v>
      </c>
    </row>
    <row r="625" spans="3:12" x14ac:dyDescent="0.25">
      <c r="C625" s="64"/>
      <c r="D625" s="77"/>
      <c r="E625" s="78"/>
      <c r="F625" s="9"/>
      <c r="G625" s="79"/>
      <c r="H625" s="21"/>
      <c r="I625" s="65"/>
      <c r="J625" s="74"/>
      <c r="K625" s="75"/>
      <c r="L625" s="65">
        <f t="shared" si="19"/>
        <v>0</v>
      </c>
    </row>
    <row r="626" spans="3:12" x14ac:dyDescent="0.25">
      <c r="C626" s="64"/>
      <c r="D626" s="77"/>
      <c r="E626" s="78"/>
      <c r="F626" s="9"/>
      <c r="G626" s="79"/>
      <c r="H626" s="21"/>
      <c r="I626" s="65"/>
      <c r="J626" s="74"/>
      <c r="K626" s="75"/>
      <c r="L626" s="65">
        <f t="shared" si="19"/>
        <v>0</v>
      </c>
    </row>
    <row r="627" spans="3:12" x14ac:dyDescent="0.25">
      <c r="C627" s="64"/>
      <c r="D627" s="77"/>
      <c r="E627" s="78"/>
      <c r="F627" s="9"/>
      <c r="G627" s="79"/>
      <c r="H627" s="21"/>
      <c r="I627" s="65"/>
      <c r="J627" s="74"/>
      <c r="K627" s="75"/>
      <c r="L627" s="65">
        <f t="shared" si="19"/>
        <v>0</v>
      </c>
    </row>
    <row r="628" spans="3:12" x14ac:dyDescent="0.25">
      <c r="C628" s="64"/>
      <c r="D628" s="77"/>
      <c r="E628" s="78"/>
      <c r="F628" s="9"/>
      <c r="G628" s="79"/>
      <c r="H628" s="21"/>
      <c r="I628" s="65"/>
      <c r="J628" s="74"/>
      <c r="K628" s="75"/>
      <c r="L628" s="65">
        <f t="shared" si="19"/>
        <v>0</v>
      </c>
    </row>
    <row r="629" spans="3:12" x14ac:dyDescent="0.25">
      <c r="C629" s="64"/>
      <c r="D629" s="77"/>
      <c r="E629" s="78"/>
      <c r="F629" s="9"/>
      <c r="G629" s="79"/>
      <c r="H629" s="21"/>
      <c r="I629" s="65"/>
      <c r="J629" s="74"/>
      <c r="K629" s="75"/>
      <c r="L629" s="65">
        <f t="shared" si="19"/>
        <v>0</v>
      </c>
    </row>
    <row r="630" spans="3:12" x14ac:dyDescent="0.25">
      <c r="C630" s="64"/>
      <c r="D630" s="77"/>
      <c r="E630" s="78"/>
      <c r="F630" s="9"/>
      <c r="G630" s="79"/>
      <c r="H630" s="21"/>
      <c r="I630" s="65"/>
      <c r="J630" s="74"/>
      <c r="K630" s="75"/>
      <c r="L630" s="65">
        <f t="shared" si="19"/>
        <v>0</v>
      </c>
    </row>
    <row r="631" spans="3:12" x14ac:dyDescent="0.25">
      <c r="C631" s="64"/>
      <c r="D631" s="77"/>
      <c r="E631" s="78"/>
      <c r="F631" s="9"/>
      <c r="G631" s="79"/>
      <c r="H631" s="21"/>
      <c r="I631" s="65"/>
      <c r="J631" s="74"/>
      <c r="K631" s="75"/>
      <c r="L631" s="65">
        <f t="shared" si="19"/>
        <v>0</v>
      </c>
    </row>
    <row r="632" spans="3:12" x14ac:dyDescent="0.25">
      <c r="C632" s="64"/>
      <c r="D632" s="77"/>
      <c r="E632" s="78"/>
      <c r="F632" s="9"/>
      <c r="G632" s="79"/>
      <c r="H632" s="21"/>
      <c r="I632" s="65"/>
      <c r="J632" s="74"/>
      <c r="K632" s="75"/>
      <c r="L632" s="65">
        <f t="shared" si="19"/>
        <v>0</v>
      </c>
    </row>
    <row r="633" spans="3:12" x14ac:dyDescent="0.25">
      <c r="C633" s="64"/>
      <c r="D633" s="77"/>
      <c r="E633" s="78"/>
      <c r="F633" s="9"/>
      <c r="G633" s="79"/>
      <c r="H633" s="21"/>
      <c r="I633" s="65"/>
      <c r="J633" s="74"/>
      <c r="K633" s="75"/>
      <c r="L633" s="65">
        <f t="shared" si="19"/>
        <v>0</v>
      </c>
    </row>
    <row r="634" spans="3:12" x14ac:dyDescent="0.25">
      <c r="C634" s="64"/>
      <c r="D634" s="77"/>
      <c r="E634" s="78"/>
      <c r="F634" s="9"/>
      <c r="G634" s="79"/>
      <c r="H634" s="21"/>
      <c r="I634" s="65"/>
      <c r="J634" s="74"/>
      <c r="K634" s="75"/>
      <c r="L634" s="65">
        <f t="shared" si="19"/>
        <v>0</v>
      </c>
    </row>
    <row r="635" spans="3:12" x14ac:dyDescent="0.25">
      <c r="C635" s="64"/>
      <c r="D635" s="77"/>
      <c r="E635" s="78"/>
      <c r="F635" s="9"/>
      <c r="G635" s="79"/>
      <c r="H635" s="21"/>
      <c r="I635" s="65"/>
      <c r="J635" s="74"/>
      <c r="K635" s="75"/>
      <c r="L635" s="65">
        <f t="shared" si="19"/>
        <v>0</v>
      </c>
    </row>
    <row r="636" spans="3:12" x14ac:dyDescent="0.25">
      <c r="C636" s="64"/>
      <c r="D636" s="77"/>
      <c r="E636" s="78"/>
      <c r="F636" s="9"/>
      <c r="G636" s="79"/>
      <c r="H636" s="21"/>
      <c r="I636" s="65"/>
      <c r="J636" s="74"/>
      <c r="K636" s="75"/>
      <c r="L636" s="65">
        <f t="shared" si="19"/>
        <v>0</v>
      </c>
    </row>
    <row r="637" spans="3:12" x14ac:dyDescent="0.25">
      <c r="C637" s="64"/>
      <c r="D637" s="77"/>
      <c r="E637" s="78"/>
      <c r="F637" s="9"/>
      <c r="G637" s="79"/>
      <c r="H637" s="21"/>
      <c r="I637" s="65"/>
      <c r="J637" s="74"/>
      <c r="K637" s="75"/>
      <c r="L637" s="65">
        <f t="shared" si="19"/>
        <v>0</v>
      </c>
    </row>
    <row r="638" spans="3:12" x14ac:dyDescent="0.25">
      <c r="C638" s="64"/>
      <c r="D638" s="77"/>
      <c r="E638" s="78"/>
      <c r="F638" s="9"/>
      <c r="G638" s="79"/>
      <c r="H638" s="21"/>
      <c r="I638" s="65"/>
      <c r="J638" s="74"/>
      <c r="K638" s="75"/>
      <c r="L638" s="65">
        <f t="shared" si="19"/>
        <v>0</v>
      </c>
    </row>
    <row r="639" spans="3:12" x14ac:dyDescent="0.25">
      <c r="C639" s="64"/>
      <c r="D639" s="77"/>
      <c r="E639" s="78"/>
      <c r="F639" s="9"/>
      <c r="G639" s="79"/>
      <c r="H639" s="21"/>
      <c r="I639" s="65"/>
      <c r="J639" s="74"/>
      <c r="K639" s="75"/>
      <c r="L639" s="65">
        <f t="shared" si="19"/>
        <v>0</v>
      </c>
    </row>
    <row r="640" spans="3:12" x14ac:dyDescent="0.25">
      <c r="C640" s="64"/>
      <c r="D640" s="77"/>
      <c r="E640" s="78"/>
      <c r="F640" s="9"/>
      <c r="G640" s="79"/>
      <c r="H640" s="21"/>
      <c r="I640" s="65"/>
      <c r="J640" s="74"/>
      <c r="K640" s="75"/>
      <c r="L640" s="65">
        <f t="shared" si="19"/>
        <v>0</v>
      </c>
    </row>
    <row r="641" spans="3:12" x14ac:dyDescent="0.25">
      <c r="C641" s="64"/>
      <c r="D641" s="77"/>
      <c r="E641" s="78"/>
      <c r="F641" s="9"/>
      <c r="G641" s="79"/>
      <c r="H641" s="21"/>
      <c r="I641" s="65"/>
      <c r="J641" s="74"/>
      <c r="K641" s="75"/>
      <c r="L641" s="65">
        <f t="shared" si="19"/>
        <v>0</v>
      </c>
    </row>
    <row r="642" spans="3:12" x14ac:dyDescent="0.25">
      <c r="C642" s="64"/>
      <c r="D642" s="77"/>
      <c r="E642" s="78"/>
      <c r="F642" s="9"/>
      <c r="G642" s="79"/>
      <c r="H642" s="21"/>
      <c r="I642" s="65"/>
      <c r="J642" s="74"/>
      <c r="K642" s="75"/>
      <c r="L642" s="65">
        <f t="shared" si="19"/>
        <v>0</v>
      </c>
    </row>
    <row r="643" spans="3:12" x14ac:dyDescent="0.25">
      <c r="C643" s="64"/>
      <c r="D643" s="77"/>
      <c r="E643" s="78"/>
      <c r="F643" s="9"/>
      <c r="G643" s="79"/>
      <c r="H643" s="21"/>
      <c r="I643" s="65"/>
      <c r="J643" s="74"/>
      <c r="K643" s="75"/>
      <c r="L643" s="65">
        <f t="shared" si="19"/>
        <v>0</v>
      </c>
    </row>
    <row r="644" spans="3:12" x14ac:dyDescent="0.25">
      <c r="C644" s="64"/>
      <c r="D644" s="77"/>
      <c r="E644" s="78"/>
      <c r="F644" s="9"/>
      <c r="G644" s="79"/>
      <c r="H644" s="21"/>
      <c r="I644" s="65"/>
      <c r="J644" s="74"/>
      <c r="K644" s="75"/>
      <c r="L644" s="65">
        <f t="shared" si="19"/>
        <v>0</v>
      </c>
    </row>
    <row r="645" spans="3:12" x14ac:dyDescent="0.25">
      <c r="C645" s="64"/>
      <c r="D645" s="77"/>
      <c r="E645" s="78"/>
      <c r="F645" s="9"/>
      <c r="G645" s="79"/>
      <c r="H645" s="21"/>
      <c r="I645" s="65"/>
      <c r="J645" s="74"/>
      <c r="K645" s="75"/>
      <c r="L645" s="65">
        <f t="shared" si="19"/>
        <v>0</v>
      </c>
    </row>
    <row r="646" spans="3:12" x14ac:dyDescent="0.25">
      <c r="C646" s="64"/>
      <c r="D646" s="77"/>
      <c r="E646" s="78"/>
      <c r="F646" s="9"/>
      <c r="G646" s="79"/>
      <c r="H646" s="21"/>
      <c r="I646" s="65"/>
      <c r="J646" s="74"/>
      <c r="K646" s="75"/>
      <c r="L646" s="65">
        <f t="shared" si="19"/>
        <v>0</v>
      </c>
    </row>
    <row r="647" spans="3:12" x14ac:dyDescent="0.25">
      <c r="C647" s="64"/>
      <c r="D647" s="77"/>
      <c r="E647" s="78"/>
      <c r="F647" s="9"/>
      <c r="G647" s="79"/>
      <c r="H647" s="21"/>
      <c r="I647" s="65"/>
      <c r="J647" s="74"/>
      <c r="K647" s="75"/>
      <c r="L647" s="65">
        <f t="shared" si="19"/>
        <v>0</v>
      </c>
    </row>
    <row r="648" spans="3:12" x14ac:dyDescent="0.25">
      <c r="C648" s="64"/>
      <c r="D648" s="77"/>
      <c r="E648" s="78"/>
      <c r="F648" s="9"/>
      <c r="G648" s="79"/>
      <c r="H648" s="21"/>
      <c r="I648" s="65"/>
      <c r="J648" s="74"/>
      <c r="K648" s="75"/>
      <c r="L648" s="65">
        <f t="shared" si="19"/>
        <v>0</v>
      </c>
    </row>
    <row r="649" spans="3:12" x14ac:dyDescent="0.25">
      <c r="C649" s="64"/>
      <c r="D649" s="77"/>
      <c r="E649" s="78"/>
      <c r="F649" s="9"/>
      <c r="G649" s="79"/>
      <c r="H649" s="21"/>
      <c r="I649" s="65"/>
      <c r="J649" s="74"/>
      <c r="K649" s="75"/>
      <c r="L649" s="65">
        <f t="shared" si="19"/>
        <v>0</v>
      </c>
    </row>
    <row r="650" spans="3:12" x14ac:dyDescent="0.25">
      <c r="C650" s="64"/>
      <c r="D650" s="77"/>
      <c r="E650" s="78"/>
      <c r="F650" s="9"/>
      <c r="G650" s="79"/>
      <c r="H650" s="21"/>
      <c r="I650" s="65"/>
      <c r="J650" s="74"/>
      <c r="K650" s="75"/>
      <c r="L650" s="65">
        <f t="shared" si="19"/>
        <v>0</v>
      </c>
    </row>
    <row r="651" spans="3:12" x14ac:dyDescent="0.25">
      <c r="C651" s="64"/>
      <c r="D651" s="77"/>
      <c r="E651" s="78"/>
      <c r="F651" s="9"/>
      <c r="G651" s="79"/>
      <c r="H651" s="21"/>
      <c r="I651" s="65"/>
      <c r="J651" s="74"/>
      <c r="K651" s="75"/>
      <c r="L651" s="65">
        <f t="shared" si="19"/>
        <v>0</v>
      </c>
    </row>
    <row r="652" spans="3:12" x14ac:dyDescent="0.25">
      <c r="C652" s="64"/>
      <c r="D652" s="77"/>
      <c r="E652" s="78"/>
      <c r="F652" s="9"/>
      <c r="G652" s="79"/>
      <c r="H652" s="21"/>
      <c r="I652" s="65"/>
      <c r="J652" s="74"/>
      <c r="K652" s="75"/>
      <c r="L652" s="65">
        <f t="shared" si="19"/>
        <v>0</v>
      </c>
    </row>
    <row r="653" spans="3:12" x14ac:dyDescent="0.25">
      <c r="C653" s="64"/>
      <c r="D653" s="77"/>
      <c r="E653" s="78"/>
      <c r="F653" s="9"/>
      <c r="G653" s="79"/>
      <c r="H653" s="21"/>
      <c r="I653" s="65"/>
      <c r="J653" s="74"/>
      <c r="K653" s="75"/>
      <c r="L653" s="65">
        <f t="shared" ref="L653:L716" si="20">J653-I653</f>
        <v>0</v>
      </c>
    </row>
    <row r="654" spans="3:12" x14ac:dyDescent="0.25">
      <c r="C654" s="64"/>
      <c r="D654" s="77"/>
      <c r="E654" s="78"/>
      <c r="F654" s="9"/>
      <c r="G654" s="79"/>
      <c r="H654" s="21"/>
      <c r="I654" s="65"/>
      <c r="J654" s="74"/>
      <c r="K654" s="75"/>
      <c r="L654" s="65">
        <f t="shared" si="20"/>
        <v>0</v>
      </c>
    </row>
    <row r="655" spans="3:12" x14ac:dyDescent="0.25">
      <c r="C655" s="64"/>
      <c r="D655" s="77"/>
      <c r="E655" s="78"/>
      <c r="F655" s="9"/>
      <c r="G655" s="79"/>
      <c r="H655" s="21"/>
      <c r="I655" s="65"/>
      <c r="J655" s="74"/>
      <c r="K655" s="75"/>
      <c r="L655" s="65">
        <f t="shared" si="20"/>
        <v>0</v>
      </c>
    </row>
    <row r="656" spans="3:12" x14ac:dyDescent="0.25">
      <c r="C656" s="64"/>
      <c r="D656" s="77"/>
      <c r="E656" s="78"/>
      <c r="F656" s="9"/>
      <c r="G656" s="79"/>
      <c r="H656" s="21"/>
      <c r="I656" s="65"/>
      <c r="J656" s="74"/>
      <c r="K656" s="75"/>
      <c r="L656" s="65">
        <f t="shared" si="20"/>
        <v>0</v>
      </c>
    </row>
    <row r="657" spans="3:12" x14ac:dyDescent="0.25">
      <c r="C657" s="64"/>
      <c r="D657" s="77"/>
      <c r="E657" s="78"/>
      <c r="F657" s="9"/>
      <c r="G657" s="79"/>
      <c r="H657" s="21"/>
      <c r="I657" s="65"/>
      <c r="J657" s="74"/>
      <c r="K657" s="75"/>
      <c r="L657" s="65">
        <f t="shared" si="20"/>
        <v>0</v>
      </c>
    </row>
    <row r="658" spans="3:12" x14ac:dyDescent="0.25">
      <c r="C658" s="64"/>
      <c r="D658" s="77"/>
      <c r="E658" s="78"/>
      <c r="F658" s="9"/>
      <c r="G658" s="79"/>
      <c r="H658" s="21"/>
      <c r="I658" s="65"/>
      <c r="J658" s="74"/>
      <c r="K658" s="75"/>
      <c r="L658" s="65">
        <f t="shared" si="20"/>
        <v>0</v>
      </c>
    </row>
    <row r="659" spans="3:12" x14ac:dyDescent="0.25">
      <c r="C659" s="64"/>
      <c r="D659" s="77"/>
      <c r="E659" s="78"/>
      <c r="F659" s="9"/>
      <c r="G659" s="79"/>
      <c r="H659" s="21"/>
      <c r="I659" s="65"/>
      <c r="J659" s="74"/>
      <c r="K659" s="75"/>
      <c r="L659" s="65">
        <f t="shared" si="20"/>
        <v>0</v>
      </c>
    </row>
    <row r="660" spans="3:12" x14ac:dyDescent="0.25">
      <c r="C660" s="64"/>
      <c r="D660" s="77"/>
      <c r="E660" s="78"/>
      <c r="F660" s="9"/>
      <c r="G660" s="79"/>
      <c r="H660" s="21"/>
      <c r="I660" s="65"/>
      <c r="J660" s="74"/>
      <c r="K660" s="75"/>
      <c r="L660" s="65">
        <f t="shared" si="20"/>
        <v>0</v>
      </c>
    </row>
    <row r="661" spans="3:12" x14ac:dyDescent="0.25">
      <c r="C661" s="64"/>
      <c r="D661" s="77"/>
      <c r="E661" s="78"/>
      <c r="F661" s="9"/>
      <c r="G661" s="79"/>
      <c r="H661" s="21"/>
      <c r="I661" s="65"/>
      <c r="J661" s="74"/>
      <c r="K661" s="75"/>
      <c r="L661" s="65">
        <f t="shared" si="20"/>
        <v>0</v>
      </c>
    </row>
    <row r="662" spans="3:12" x14ac:dyDescent="0.25">
      <c r="C662" s="64"/>
      <c r="D662" s="77"/>
      <c r="E662" s="78"/>
      <c r="F662" s="9"/>
      <c r="G662" s="79"/>
      <c r="H662" s="21"/>
      <c r="I662" s="65"/>
      <c r="J662" s="74"/>
      <c r="K662" s="75"/>
      <c r="L662" s="65">
        <f t="shared" si="20"/>
        <v>0</v>
      </c>
    </row>
    <row r="663" spans="3:12" x14ac:dyDescent="0.25">
      <c r="C663" s="64"/>
      <c r="D663" s="77"/>
      <c r="E663" s="78"/>
      <c r="F663" s="9"/>
      <c r="G663" s="79"/>
      <c r="H663" s="21"/>
      <c r="I663" s="65"/>
      <c r="J663" s="74"/>
      <c r="K663" s="75"/>
      <c r="L663" s="65">
        <f t="shared" si="20"/>
        <v>0</v>
      </c>
    </row>
    <row r="664" spans="3:12" x14ac:dyDescent="0.25">
      <c r="C664" s="64"/>
      <c r="D664" s="77"/>
      <c r="E664" s="78"/>
      <c r="F664" s="9"/>
      <c r="G664" s="79"/>
      <c r="H664" s="21"/>
      <c r="I664" s="65"/>
      <c r="J664" s="74"/>
      <c r="K664" s="75"/>
      <c r="L664" s="65">
        <f t="shared" si="20"/>
        <v>0</v>
      </c>
    </row>
    <row r="665" spans="3:12" x14ac:dyDescent="0.25">
      <c r="C665" s="64"/>
      <c r="D665" s="77"/>
      <c r="E665" s="78"/>
      <c r="F665" s="9"/>
      <c r="G665" s="79"/>
      <c r="H665" s="21"/>
      <c r="I665" s="65"/>
      <c r="J665" s="74"/>
      <c r="K665" s="75"/>
      <c r="L665" s="65">
        <f t="shared" si="20"/>
        <v>0</v>
      </c>
    </row>
    <row r="666" spans="3:12" x14ac:dyDescent="0.25">
      <c r="C666" s="64"/>
      <c r="D666" s="77"/>
      <c r="E666" s="78"/>
      <c r="F666" s="9"/>
      <c r="G666" s="79"/>
      <c r="H666" s="21"/>
      <c r="I666" s="65"/>
      <c r="J666" s="74"/>
      <c r="K666" s="75"/>
      <c r="L666" s="65">
        <f t="shared" si="20"/>
        <v>0</v>
      </c>
    </row>
    <row r="667" spans="3:12" x14ac:dyDescent="0.25">
      <c r="C667" s="64"/>
      <c r="D667" s="77"/>
      <c r="E667" s="78"/>
      <c r="F667" s="9"/>
      <c r="G667" s="79"/>
      <c r="H667" s="21"/>
      <c r="I667" s="65"/>
      <c r="J667" s="74"/>
      <c r="K667" s="75"/>
      <c r="L667" s="65">
        <f t="shared" si="20"/>
        <v>0</v>
      </c>
    </row>
    <row r="668" spans="3:12" x14ac:dyDescent="0.25">
      <c r="C668" s="64"/>
      <c r="D668" s="77"/>
      <c r="E668" s="78"/>
      <c r="F668" s="9"/>
      <c r="G668" s="79"/>
      <c r="H668" s="21"/>
      <c r="I668" s="65"/>
      <c r="J668" s="74"/>
      <c r="K668" s="75"/>
      <c r="L668" s="65">
        <f t="shared" si="20"/>
        <v>0</v>
      </c>
    </row>
    <row r="669" spans="3:12" x14ac:dyDescent="0.25">
      <c r="C669" s="64"/>
      <c r="D669" s="77"/>
      <c r="E669" s="78"/>
      <c r="F669" s="9"/>
      <c r="G669" s="79"/>
      <c r="H669" s="21"/>
      <c r="I669" s="65"/>
      <c r="J669" s="74"/>
      <c r="K669" s="75"/>
      <c r="L669" s="65">
        <f t="shared" si="20"/>
        <v>0</v>
      </c>
    </row>
    <row r="670" spans="3:12" x14ac:dyDescent="0.25">
      <c r="C670" s="64"/>
      <c r="D670" s="77"/>
      <c r="E670" s="78"/>
      <c r="F670" s="9"/>
      <c r="G670" s="79"/>
      <c r="H670" s="21"/>
      <c r="I670" s="65"/>
      <c r="J670" s="74"/>
      <c r="K670" s="75"/>
      <c r="L670" s="65">
        <f t="shared" si="20"/>
        <v>0</v>
      </c>
    </row>
    <row r="671" spans="3:12" x14ac:dyDescent="0.25">
      <c r="C671" s="64"/>
      <c r="D671" s="77"/>
      <c r="E671" s="78"/>
      <c r="F671" s="9"/>
      <c r="G671" s="79"/>
      <c r="H671" s="21"/>
      <c r="I671" s="65"/>
      <c r="J671" s="74"/>
      <c r="K671" s="75"/>
      <c r="L671" s="65">
        <f t="shared" si="20"/>
        <v>0</v>
      </c>
    </row>
    <row r="672" spans="3:12" x14ac:dyDescent="0.25">
      <c r="C672" s="64"/>
      <c r="D672" s="77"/>
      <c r="E672" s="78"/>
      <c r="F672" s="9"/>
      <c r="G672" s="79"/>
      <c r="H672" s="21"/>
      <c r="I672" s="65"/>
      <c r="J672" s="74"/>
      <c r="K672" s="75"/>
      <c r="L672" s="65">
        <f t="shared" si="20"/>
        <v>0</v>
      </c>
    </row>
    <row r="673" spans="3:12" x14ac:dyDescent="0.25">
      <c r="C673" s="64"/>
      <c r="D673" s="77"/>
      <c r="E673" s="78"/>
      <c r="F673" s="9"/>
      <c r="G673" s="79"/>
      <c r="H673" s="21"/>
      <c r="I673" s="65"/>
      <c r="J673" s="74"/>
      <c r="K673" s="75"/>
      <c r="L673" s="65">
        <f t="shared" si="20"/>
        <v>0</v>
      </c>
    </row>
    <row r="674" spans="3:12" x14ac:dyDescent="0.25">
      <c r="C674" s="64"/>
      <c r="D674" s="77"/>
      <c r="E674" s="78"/>
      <c r="F674" s="9"/>
      <c r="G674" s="79"/>
      <c r="H674" s="21"/>
      <c r="I674" s="65"/>
      <c r="J674" s="74"/>
      <c r="K674" s="75"/>
      <c r="L674" s="65">
        <f t="shared" si="20"/>
        <v>0</v>
      </c>
    </row>
    <row r="675" spans="3:12" x14ac:dyDescent="0.25">
      <c r="C675" s="64"/>
      <c r="D675" s="77"/>
      <c r="E675" s="78"/>
      <c r="F675" s="9"/>
      <c r="G675" s="79"/>
      <c r="H675" s="21"/>
      <c r="I675" s="65"/>
      <c r="J675" s="74"/>
      <c r="K675" s="75"/>
      <c r="L675" s="65">
        <f t="shared" si="20"/>
        <v>0</v>
      </c>
    </row>
    <row r="676" spans="3:12" x14ac:dyDescent="0.25">
      <c r="C676" s="64"/>
      <c r="D676" s="77"/>
      <c r="E676" s="78"/>
      <c r="F676" s="9"/>
      <c r="G676" s="79"/>
      <c r="H676" s="21"/>
      <c r="I676" s="65"/>
      <c r="J676" s="74"/>
      <c r="K676" s="75"/>
      <c r="L676" s="65">
        <f t="shared" si="20"/>
        <v>0</v>
      </c>
    </row>
    <row r="677" spans="3:12" x14ac:dyDescent="0.25">
      <c r="C677" s="64"/>
      <c r="D677" s="77"/>
      <c r="E677" s="78"/>
      <c r="F677" s="9"/>
      <c r="G677" s="79"/>
      <c r="H677" s="21"/>
      <c r="I677" s="65"/>
      <c r="J677" s="74"/>
      <c r="K677" s="75"/>
      <c r="L677" s="65">
        <f t="shared" si="20"/>
        <v>0</v>
      </c>
    </row>
    <row r="678" spans="3:12" x14ac:dyDescent="0.25">
      <c r="C678" s="64"/>
      <c r="D678" s="77"/>
      <c r="E678" s="78"/>
      <c r="F678" s="9"/>
      <c r="G678" s="79"/>
      <c r="H678" s="21"/>
      <c r="I678" s="65"/>
      <c r="J678" s="74"/>
      <c r="K678" s="75"/>
      <c r="L678" s="65">
        <f t="shared" si="20"/>
        <v>0</v>
      </c>
    </row>
    <row r="679" spans="3:12" x14ac:dyDescent="0.25">
      <c r="C679" s="64"/>
      <c r="D679" s="77"/>
      <c r="E679" s="78"/>
      <c r="F679" s="9"/>
      <c r="G679" s="79"/>
      <c r="H679" s="21"/>
      <c r="I679" s="65"/>
      <c r="J679" s="74"/>
      <c r="K679" s="75"/>
      <c r="L679" s="65">
        <f t="shared" si="20"/>
        <v>0</v>
      </c>
    </row>
    <row r="680" spans="3:12" x14ac:dyDescent="0.25">
      <c r="C680" s="64"/>
      <c r="D680" s="77"/>
      <c r="E680" s="78"/>
      <c r="F680" s="9"/>
      <c r="G680" s="79"/>
      <c r="H680" s="21"/>
      <c r="I680" s="65"/>
      <c r="J680" s="74"/>
      <c r="K680" s="75"/>
      <c r="L680" s="65">
        <f t="shared" si="20"/>
        <v>0</v>
      </c>
    </row>
    <row r="681" spans="3:12" x14ac:dyDescent="0.25">
      <c r="C681" s="64"/>
      <c r="D681" s="77"/>
      <c r="E681" s="78"/>
      <c r="F681" s="9"/>
      <c r="G681" s="79"/>
      <c r="H681" s="21"/>
      <c r="I681" s="65"/>
      <c r="J681" s="74"/>
      <c r="K681" s="75"/>
      <c r="L681" s="65">
        <f t="shared" si="20"/>
        <v>0</v>
      </c>
    </row>
    <row r="682" spans="3:12" x14ac:dyDescent="0.25">
      <c r="C682" s="64"/>
      <c r="D682" s="77"/>
      <c r="E682" s="78"/>
      <c r="F682" s="9"/>
      <c r="G682" s="79"/>
      <c r="H682" s="21"/>
      <c r="I682" s="65"/>
      <c r="J682" s="74"/>
      <c r="K682" s="75"/>
      <c r="L682" s="65">
        <f t="shared" si="20"/>
        <v>0</v>
      </c>
    </row>
    <row r="683" spans="3:12" x14ac:dyDescent="0.25">
      <c r="C683" s="64"/>
      <c r="D683" s="77"/>
      <c r="E683" s="78"/>
      <c r="F683" s="9"/>
      <c r="G683" s="79"/>
      <c r="H683" s="21"/>
      <c r="I683" s="65"/>
      <c r="J683" s="74"/>
      <c r="K683" s="75"/>
      <c r="L683" s="65">
        <f t="shared" si="20"/>
        <v>0</v>
      </c>
    </row>
    <row r="684" spans="3:12" x14ac:dyDescent="0.25">
      <c r="C684" s="64"/>
      <c r="D684" s="77"/>
      <c r="E684" s="78"/>
      <c r="F684" s="9"/>
      <c r="G684" s="79"/>
      <c r="H684" s="21"/>
      <c r="I684" s="65"/>
      <c r="J684" s="74"/>
      <c r="K684" s="75"/>
      <c r="L684" s="65">
        <f t="shared" si="20"/>
        <v>0</v>
      </c>
    </row>
    <row r="685" spans="3:12" x14ac:dyDescent="0.25">
      <c r="C685" s="64"/>
      <c r="D685" s="77"/>
      <c r="E685" s="78"/>
      <c r="F685" s="9"/>
      <c r="G685" s="79"/>
      <c r="H685" s="21"/>
      <c r="I685" s="65"/>
      <c r="J685" s="74"/>
      <c r="K685" s="75"/>
      <c r="L685" s="65">
        <f t="shared" si="20"/>
        <v>0</v>
      </c>
    </row>
    <row r="686" spans="3:12" x14ac:dyDescent="0.25">
      <c r="C686" s="64"/>
      <c r="D686" s="77"/>
      <c r="E686" s="78"/>
      <c r="F686" s="9"/>
      <c r="G686" s="79"/>
      <c r="H686" s="21"/>
      <c r="I686" s="65"/>
      <c r="J686" s="74"/>
      <c r="K686" s="75"/>
      <c r="L686" s="65">
        <f t="shared" si="20"/>
        <v>0</v>
      </c>
    </row>
    <row r="687" spans="3:12" x14ac:dyDescent="0.25">
      <c r="C687" s="64"/>
      <c r="D687" s="77"/>
      <c r="E687" s="78"/>
      <c r="F687" s="9"/>
      <c r="G687" s="79"/>
      <c r="H687" s="21"/>
      <c r="I687" s="65"/>
      <c r="J687" s="74"/>
      <c r="K687" s="75"/>
      <c r="L687" s="65">
        <f t="shared" si="20"/>
        <v>0</v>
      </c>
    </row>
    <row r="688" spans="3:12" x14ac:dyDescent="0.25">
      <c r="C688" s="64"/>
      <c r="D688" s="77"/>
      <c r="E688" s="78"/>
      <c r="F688" s="9"/>
      <c r="G688" s="79"/>
      <c r="H688" s="21"/>
      <c r="I688" s="65"/>
      <c r="J688" s="74"/>
      <c r="K688" s="75"/>
      <c r="L688" s="65">
        <f t="shared" si="20"/>
        <v>0</v>
      </c>
    </row>
    <row r="689" spans="3:12" x14ac:dyDescent="0.25">
      <c r="C689" s="64"/>
      <c r="D689" s="77"/>
      <c r="E689" s="78"/>
      <c r="F689" s="9"/>
      <c r="G689" s="79"/>
      <c r="H689" s="21"/>
      <c r="I689" s="65"/>
      <c r="J689" s="74"/>
      <c r="K689" s="75"/>
      <c r="L689" s="65">
        <f t="shared" si="20"/>
        <v>0</v>
      </c>
    </row>
    <row r="690" spans="3:12" x14ac:dyDescent="0.25">
      <c r="C690" s="64"/>
      <c r="D690" s="77"/>
      <c r="E690" s="78"/>
      <c r="F690" s="9"/>
      <c r="G690" s="79"/>
      <c r="H690" s="21"/>
      <c r="I690" s="65"/>
      <c r="J690" s="74"/>
      <c r="K690" s="75"/>
      <c r="L690" s="65">
        <f t="shared" si="20"/>
        <v>0</v>
      </c>
    </row>
    <row r="691" spans="3:12" x14ac:dyDescent="0.25">
      <c r="C691" s="64"/>
      <c r="D691" s="77"/>
      <c r="E691" s="78"/>
      <c r="F691" s="9"/>
      <c r="G691" s="79"/>
      <c r="H691" s="21"/>
      <c r="I691" s="65"/>
      <c r="J691" s="74"/>
      <c r="K691" s="75"/>
      <c r="L691" s="65">
        <f t="shared" si="20"/>
        <v>0</v>
      </c>
    </row>
    <row r="692" spans="3:12" x14ac:dyDescent="0.25">
      <c r="C692" s="64"/>
      <c r="D692" s="77"/>
      <c r="E692" s="78"/>
      <c r="F692" s="9"/>
      <c r="G692" s="79"/>
      <c r="H692" s="21"/>
      <c r="I692" s="65"/>
      <c r="J692" s="74"/>
      <c r="K692" s="75"/>
      <c r="L692" s="65">
        <f t="shared" si="20"/>
        <v>0</v>
      </c>
    </row>
    <row r="693" spans="3:12" x14ac:dyDescent="0.25">
      <c r="C693" s="64"/>
      <c r="D693" s="77"/>
      <c r="E693" s="78"/>
      <c r="F693" s="9"/>
      <c r="G693" s="79"/>
      <c r="H693" s="21"/>
      <c r="I693" s="65"/>
      <c r="J693" s="74"/>
      <c r="K693" s="75"/>
      <c r="L693" s="65">
        <f t="shared" si="20"/>
        <v>0</v>
      </c>
    </row>
    <row r="694" spans="3:12" x14ac:dyDescent="0.25">
      <c r="C694" s="64"/>
      <c r="D694" s="77"/>
      <c r="E694" s="78"/>
      <c r="F694" s="9"/>
      <c r="G694" s="79"/>
      <c r="H694" s="21"/>
      <c r="I694" s="65"/>
      <c r="J694" s="74"/>
      <c r="K694" s="75"/>
      <c r="L694" s="65">
        <f t="shared" si="20"/>
        <v>0</v>
      </c>
    </row>
    <row r="695" spans="3:12" x14ac:dyDescent="0.25">
      <c r="C695" s="64"/>
      <c r="D695" s="77"/>
      <c r="E695" s="78"/>
      <c r="F695" s="9"/>
      <c r="G695" s="79"/>
      <c r="H695" s="21"/>
      <c r="I695" s="65"/>
      <c r="J695" s="74"/>
      <c r="K695" s="75"/>
      <c r="L695" s="65">
        <f t="shared" si="20"/>
        <v>0</v>
      </c>
    </row>
    <row r="696" spans="3:12" x14ac:dyDescent="0.25">
      <c r="C696" s="64"/>
      <c r="D696" s="77"/>
      <c r="E696" s="78"/>
      <c r="F696" s="9"/>
      <c r="G696" s="79"/>
      <c r="H696" s="21"/>
      <c r="I696" s="65"/>
      <c r="J696" s="74"/>
      <c r="K696" s="75"/>
      <c r="L696" s="65">
        <f t="shared" si="20"/>
        <v>0</v>
      </c>
    </row>
    <row r="697" spans="3:12" x14ac:dyDescent="0.25">
      <c r="C697" s="64"/>
      <c r="D697" s="77"/>
      <c r="E697" s="78"/>
      <c r="F697" s="9"/>
      <c r="G697" s="79"/>
      <c r="H697" s="21"/>
      <c r="I697" s="65"/>
      <c r="J697" s="74"/>
      <c r="K697" s="75"/>
      <c r="L697" s="65">
        <f t="shared" si="20"/>
        <v>0</v>
      </c>
    </row>
    <row r="698" spans="3:12" x14ac:dyDescent="0.25">
      <c r="C698" s="64"/>
      <c r="D698" s="77"/>
      <c r="E698" s="78"/>
      <c r="F698" s="9"/>
      <c r="G698" s="79"/>
      <c r="H698" s="21"/>
      <c r="I698" s="65"/>
      <c r="J698" s="74"/>
      <c r="K698" s="75"/>
      <c r="L698" s="65">
        <f t="shared" si="20"/>
        <v>0</v>
      </c>
    </row>
    <row r="699" spans="3:12" x14ac:dyDescent="0.25">
      <c r="C699" s="64"/>
      <c r="D699" s="77"/>
      <c r="E699" s="78"/>
      <c r="F699" s="9"/>
      <c r="G699" s="79"/>
      <c r="H699" s="21"/>
      <c r="I699" s="65"/>
      <c r="J699" s="74"/>
      <c r="K699" s="75"/>
      <c r="L699" s="65">
        <f t="shared" si="20"/>
        <v>0</v>
      </c>
    </row>
    <row r="700" spans="3:12" x14ac:dyDescent="0.25">
      <c r="C700" s="64"/>
      <c r="D700" s="77"/>
      <c r="E700" s="78"/>
      <c r="F700" s="9"/>
      <c r="G700" s="79"/>
      <c r="H700" s="21"/>
      <c r="I700" s="65"/>
      <c r="J700" s="74"/>
      <c r="K700" s="75"/>
      <c r="L700" s="65">
        <f t="shared" si="20"/>
        <v>0</v>
      </c>
    </row>
    <row r="701" spans="3:12" x14ac:dyDescent="0.25">
      <c r="C701" s="64"/>
      <c r="D701" s="77"/>
      <c r="E701" s="78"/>
      <c r="F701" s="9"/>
      <c r="G701" s="79"/>
      <c r="H701" s="21"/>
      <c r="I701" s="65"/>
      <c r="J701" s="74"/>
      <c r="K701" s="75"/>
      <c r="L701" s="65">
        <f t="shared" si="20"/>
        <v>0</v>
      </c>
    </row>
    <row r="702" spans="3:12" x14ac:dyDescent="0.25">
      <c r="C702" s="64"/>
      <c r="D702" s="77"/>
      <c r="E702" s="78"/>
      <c r="F702" s="9"/>
      <c r="G702" s="79"/>
      <c r="H702" s="21"/>
      <c r="I702" s="65"/>
      <c r="J702" s="74"/>
      <c r="K702" s="75"/>
      <c r="L702" s="65">
        <f t="shared" si="20"/>
        <v>0</v>
      </c>
    </row>
    <row r="703" spans="3:12" x14ac:dyDescent="0.25">
      <c r="C703" s="64"/>
      <c r="D703" s="77"/>
      <c r="E703" s="78"/>
      <c r="F703" s="9"/>
      <c r="G703" s="79"/>
      <c r="H703" s="21"/>
      <c r="I703" s="65"/>
      <c r="J703" s="74"/>
      <c r="K703" s="75"/>
      <c r="L703" s="65">
        <f t="shared" si="20"/>
        <v>0</v>
      </c>
    </row>
    <row r="704" spans="3:12" x14ac:dyDescent="0.25">
      <c r="C704" s="64"/>
      <c r="D704" s="77"/>
      <c r="E704" s="78"/>
      <c r="F704" s="9"/>
      <c r="G704" s="79"/>
      <c r="H704" s="21"/>
      <c r="I704" s="65"/>
      <c r="J704" s="74"/>
      <c r="K704" s="75"/>
      <c r="L704" s="65">
        <f t="shared" si="20"/>
        <v>0</v>
      </c>
    </row>
    <row r="705" spans="3:12" x14ac:dyDescent="0.25">
      <c r="C705" s="64"/>
      <c r="D705" s="77"/>
      <c r="E705" s="78"/>
      <c r="F705" s="9"/>
      <c r="G705" s="79"/>
      <c r="H705" s="21"/>
      <c r="I705" s="65"/>
      <c r="J705" s="74"/>
      <c r="K705" s="75"/>
      <c r="L705" s="65">
        <f t="shared" si="20"/>
        <v>0</v>
      </c>
    </row>
    <row r="706" spans="3:12" x14ac:dyDescent="0.25">
      <c r="C706" s="64"/>
      <c r="D706" s="77"/>
      <c r="E706" s="78"/>
      <c r="F706" s="9"/>
      <c r="G706" s="79"/>
      <c r="H706" s="21"/>
      <c r="I706" s="65"/>
      <c r="J706" s="74"/>
      <c r="K706" s="75"/>
      <c r="L706" s="65">
        <f t="shared" si="20"/>
        <v>0</v>
      </c>
    </row>
    <row r="707" spans="3:12" x14ac:dyDescent="0.25">
      <c r="C707" s="64"/>
      <c r="D707" s="77"/>
      <c r="E707" s="78"/>
      <c r="F707" s="9"/>
      <c r="G707" s="79"/>
      <c r="H707" s="21"/>
      <c r="I707" s="65"/>
      <c r="J707" s="74"/>
      <c r="K707" s="75"/>
      <c r="L707" s="65">
        <f t="shared" si="20"/>
        <v>0</v>
      </c>
    </row>
    <row r="708" spans="3:12" x14ac:dyDescent="0.25">
      <c r="C708" s="64"/>
      <c r="D708" s="77"/>
      <c r="E708" s="78"/>
      <c r="F708" s="9"/>
      <c r="G708" s="79"/>
      <c r="H708" s="21"/>
      <c r="I708" s="65"/>
      <c r="J708" s="74"/>
      <c r="K708" s="75"/>
      <c r="L708" s="65">
        <f t="shared" si="20"/>
        <v>0</v>
      </c>
    </row>
    <row r="709" spans="3:12" x14ac:dyDescent="0.25">
      <c r="C709" s="64"/>
      <c r="D709" s="77"/>
      <c r="E709" s="78"/>
      <c r="F709" s="9"/>
      <c r="G709" s="79"/>
      <c r="H709" s="21"/>
      <c r="I709" s="65"/>
      <c r="J709" s="74"/>
      <c r="K709" s="75"/>
      <c r="L709" s="65">
        <f t="shared" si="20"/>
        <v>0</v>
      </c>
    </row>
    <row r="710" spans="3:12" x14ac:dyDescent="0.25">
      <c r="C710" s="64"/>
      <c r="D710" s="77"/>
      <c r="E710" s="78"/>
      <c r="F710" s="9"/>
      <c r="G710" s="79"/>
      <c r="H710" s="21"/>
      <c r="I710" s="65"/>
      <c r="J710" s="74"/>
      <c r="K710" s="75"/>
      <c r="L710" s="65">
        <f t="shared" si="20"/>
        <v>0</v>
      </c>
    </row>
    <row r="711" spans="3:12" x14ac:dyDescent="0.25">
      <c r="C711" s="64"/>
      <c r="D711" s="77"/>
      <c r="E711" s="78"/>
      <c r="F711" s="9"/>
      <c r="G711" s="79"/>
      <c r="H711" s="21"/>
      <c r="I711" s="65"/>
      <c r="J711" s="74"/>
      <c r="K711" s="75"/>
      <c r="L711" s="65">
        <f t="shared" si="20"/>
        <v>0</v>
      </c>
    </row>
    <row r="712" spans="3:12" x14ac:dyDescent="0.25">
      <c r="C712" s="64"/>
      <c r="D712" s="77"/>
      <c r="E712" s="78"/>
      <c r="F712" s="9"/>
      <c r="G712" s="79"/>
      <c r="H712" s="21"/>
      <c r="I712" s="65"/>
      <c r="J712" s="74"/>
      <c r="K712" s="75"/>
      <c r="L712" s="65">
        <f t="shared" si="20"/>
        <v>0</v>
      </c>
    </row>
    <row r="713" spans="3:12" x14ac:dyDescent="0.25">
      <c r="C713" s="64"/>
      <c r="D713" s="77"/>
      <c r="E713" s="78"/>
      <c r="F713" s="9"/>
      <c r="G713" s="79"/>
      <c r="H713" s="21"/>
      <c r="I713" s="65"/>
      <c r="J713" s="74"/>
      <c r="K713" s="75"/>
      <c r="L713" s="65">
        <f t="shared" si="20"/>
        <v>0</v>
      </c>
    </row>
    <row r="714" spans="3:12" x14ac:dyDescent="0.25">
      <c r="C714" s="64"/>
      <c r="D714" s="77"/>
      <c r="E714" s="78"/>
      <c r="F714" s="9"/>
      <c r="G714" s="79"/>
      <c r="H714" s="21"/>
      <c r="I714" s="65"/>
      <c r="J714" s="74"/>
      <c r="K714" s="75"/>
      <c r="L714" s="65">
        <f t="shared" si="20"/>
        <v>0</v>
      </c>
    </row>
    <row r="715" spans="3:12" x14ac:dyDescent="0.25">
      <c r="C715" s="64"/>
      <c r="D715" s="77"/>
      <c r="E715" s="78"/>
      <c r="F715" s="9"/>
      <c r="G715" s="79"/>
      <c r="H715" s="21"/>
      <c r="I715" s="65"/>
      <c r="J715" s="74"/>
      <c r="K715" s="75"/>
      <c r="L715" s="65">
        <f t="shared" si="20"/>
        <v>0</v>
      </c>
    </row>
    <row r="716" spans="3:12" x14ac:dyDescent="0.25">
      <c r="C716" s="64"/>
      <c r="D716" s="77"/>
      <c r="E716" s="78"/>
      <c r="F716" s="9"/>
      <c r="G716" s="79"/>
      <c r="H716" s="21"/>
      <c r="I716" s="65"/>
      <c r="J716" s="74"/>
      <c r="K716" s="75"/>
      <c r="L716" s="65">
        <f t="shared" si="20"/>
        <v>0</v>
      </c>
    </row>
    <row r="717" spans="3:12" x14ac:dyDescent="0.25">
      <c r="C717" s="64"/>
      <c r="D717" s="77"/>
      <c r="E717" s="78"/>
      <c r="F717" s="9"/>
      <c r="G717" s="79"/>
      <c r="H717" s="21"/>
      <c r="I717" s="65"/>
      <c r="J717" s="74"/>
      <c r="K717" s="75"/>
      <c r="L717" s="65">
        <f t="shared" ref="L717:L724" si="21">J717-I717</f>
        <v>0</v>
      </c>
    </row>
    <row r="718" spans="3:12" x14ac:dyDescent="0.25">
      <c r="C718" s="64"/>
      <c r="D718" s="77"/>
      <c r="E718" s="78"/>
      <c r="F718" s="9"/>
      <c r="G718" s="79"/>
      <c r="H718" s="21"/>
      <c r="I718" s="65"/>
      <c r="J718" s="74"/>
      <c r="K718" s="75"/>
      <c r="L718" s="65">
        <f t="shared" si="21"/>
        <v>0</v>
      </c>
    </row>
    <row r="719" spans="3:12" x14ac:dyDescent="0.25">
      <c r="C719" s="64"/>
      <c r="D719" s="77"/>
      <c r="E719" s="78"/>
      <c r="F719" s="9"/>
      <c r="G719" s="79"/>
      <c r="H719" s="21"/>
      <c r="I719" s="65"/>
      <c r="J719" s="74"/>
      <c r="K719" s="75"/>
      <c r="L719" s="65">
        <f t="shared" si="21"/>
        <v>0</v>
      </c>
    </row>
    <row r="720" spans="3:12" x14ac:dyDescent="0.25">
      <c r="C720" s="64"/>
      <c r="D720" s="77"/>
      <c r="E720" s="78"/>
      <c r="F720" s="9"/>
      <c r="G720" s="79"/>
      <c r="H720" s="21"/>
      <c r="I720" s="65"/>
      <c r="J720" s="74"/>
      <c r="K720" s="75"/>
      <c r="L720" s="65">
        <f t="shared" si="21"/>
        <v>0</v>
      </c>
    </row>
    <row r="721" spans="3:12" x14ac:dyDescent="0.25">
      <c r="C721" s="64"/>
      <c r="D721" s="77"/>
      <c r="E721" s="78"/>
      <c r="F721" s="9"/>
      <c r="G721" s="79"/>
      <c r="H721" s="21"/>
      <c r="I721" s="65"/>
      <c r="J721" s="74"/>
      <c r="K721" s="75"/>
      <c r="L721" s="65">
        <f t="shared" si="21"/>
        <v>0</v>
      </c>
    </row>
    <row r="722" spans="3:12" x14ac:dyDescent="0.25">
      <c r="C722" s="64"/>
      <c r="D722" s="77"/>
      <c r="E722" s="78"/>
      <c r="F722" s="9"/>
      <c r="G722" s="79"/>
      <c r="H722" s="21"/>
      <c r="I722" s="65"/>
      <c r="J722" s="74"/>
      <c r="K722" s="75"/>
      <c r="L722" s="65">
        <f t="shared" si="21"/>
        <v>0</v>
      </c>
    </row>
    <row r="723" spans="3:12" x14ac:dyDescent="0.25">
      <c r="C723" s="64"/>
      <c r="D723" s="77"/>
      <c r="E723" s="78"/>
      <c r="F723" s="9"/>
      <c r="G723" s="79"/>
      <c r="H723" s="21"/>
      <c r="I723" s="65"/>
      <c r="J723" s="74"/>
      <c r="K723" s="75"/>
      <c r="L723" s="65">
        <f t="shared" si="21"/>
        <v>0</v>
      </c>
    </row>
    <row r="724" spans="3:12" x14ac:dyDescent="0.25">
      <c r="C724" s="64"/>
      <c r="D724" s="77"/>
      <c r="E724" s="78"/>
      <c r="F724" s="9"/>
      <c r="G724" s="79"/>
      <c r="H724" s="21"/>
      <c r="I724" s="65"/>
      <c r="J724" s="74"/>
      <c r="K724" s="75"/>
      <c r="L724" s="65">
        <f t="shared" si="21"/>
        <v>0</v>
      </c>
    </row>
  </sheetData>
  <customSheetViews>
    <customSheetView guid="{D9B2DBCA-4085-4742-BAEE-523A2F2A773E}" topLeftCell="A710">
      <selection activeCell="J719" sqref="J719"/>
      <pageMargins left="0" right="0" top="0" bottom="0" header="0.31496062992125984" footer="0.31496062992125984"/>
      <printOptions horizontalCentered="1"/>
      <pageSetup orientation="landscape" horizontalDpi="4294967295" verticalDpi="4294967295" r:id="rId1"/>
    </customSheetView>
    <customSheetView guid="{2E78F643-9017-46AB-B5DA-3354A54667D2}" topLeftCell="D274">
      <selection activeCell="K288" sqref="K288"/>
      <pageMargins left="0" right="0" top="0" bottom="0" header="0.31496062992125984" footer="0.31496062992125984"/>
      <printOptions horizontalCentered="1"/>
      <pageSetup orientation="landscape" horizontalDpi="4294967295" verticalDpi="4294967295" r:id="rId2"/>
    </customSheetView>
    <customSheetView guid="{74E75F46-08F7-450C-BED7-0AA603CB2B19}" topLeftCell="F255">
      <selection activeCell="N269" sqref="N269"/>
      <pageMargins left="0" right="0" top="0" bottom="0" header="0.31496062992125984" footer="0.31496062992125984"/>
      <printOptions horizontalCentered="1"/>
      <pageSetup orientation="landscape" horizontalDpi="4294967295" verticalDpi="4294967295" r:id="rId3"/>
    </customSheetView>
    <customSheetView guid="{8FE67345-F4A0-4738-B55D-CC5D758D3EBF}" fitToPage="1" topLeftCell="D319">
      <selection activeCell="J333" sqref="J333"/>
      <pageMargins left="0" right="0" top="0" bottom="0" header="0.31496062992125984" footer="0.31496062992125984"/>
      <printOptions horizontalCentered="1"/>
      <pageSetup scale="42" fitToHeight="0" orientation="landscape" r:id="rId4"/>
    </customSheetView>
    <customSheetView guid="{F39E2514-B98C-4E4E-BC3A-B564887219F5}" topLeftCell="A583">
      <selection activeCell="C557" sqref="C557"/>
      <pageMargins left="0" right="0" top="0" bottom="0" header="0.31496062992125984" footer="0.31496062992125984"/>
      <printOptions horizontalCentered="1"/>
      <pageSetup orientation="landscape" horizontalDpi="4294967295" verticalDpi="4294967295" r:id="rId5"/>
    </customSheetView>
    <customSheetView guid="{070A7612-E004-47A3-9A6B-9CD0FE9900DE}" showPageBreaks="1" fitToPage="1" topLeftCell="A708">
      <selection activeCell="K720" sqref="K720"/>
      <pageMargins left="0" right="0" top="0" bottom="0" header="0.31496062992125984" footer="0.31496062992125984"/>
      <printOptions horizontalCentered="1"/>
      <pageSetup scale="23" fitToHeight="0" orientation="landscape" r:id="rId6"/>
    </customSheetView>
  </customSheetViews>
  <mergeCells count="13">
    <mergeCell ref="A26:A27"/>
    <mergeCell ref="I26:I27"/>
    <mergeCell ref="J26:J27"/>
    <mergeCell ref="K26:K27"/>
    <mergeCell ref="L26:L27"/>
    <mergeCell ref="M26:M27"/>
    <mergeCell ref="B26:B27"/>
    <mergeCell ref="C26:C27"/>
    <mergeCell ref="D26:D27"/>
    <mergeCell ref="E26:E27"/>
    <mergeCell ref="F26:F27"/>
    <mergeCell ref="G26:G27"/>
    <mergeCell ref="H26:H27"/>
  </mergeCells>
  <phoneticPr fontId="8" type="noConversion"/>
  <printOptions horizontalCentered="1"/>
  <pageMargins left="0" right="0" top="0" bottom="0" header="0.31496062992125984" footer="0.31496062992125984"/>
  <pageSetup scale="42" fitToHeight="0" orientation="landscape"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7:T78"/>
  <sheetViews>
    <sheetView tabSelected="1" topLeftCell="A10" zoomScaleNormal="100" workbookViewId="0">
      <pane ySplit="8" topLeftCell="A68" activePane="bottomLeft" state="frozen"/>
      <selection activeCell="C10" sqref="C10"/>
      <selection pane="bottomLeft" activeCell="A12" sqref="A12:N12"/>
    </sheetView>
  </sheetViews>
  <sheetFormatPr baseColWidth="10" defaultColWidth="16" defaultRowHeight="15" x14ac:dyDescent="0.25"/>
  <cols>
    <col min="1" max="1" width="4.140625" style="21" bestFit="1" customWidth="1"/>
    <col min="2" max="2" width="16" style="9" bestFit="1" customWidth="1"/>
    <col min="3" max="3" width="52.42578125" bestFit="1" customWidth="1"/>
    <col min="4" max="4" width="11.85546875" style="13" bestFit="1" customWidth="1"/>
    <col min="5" max="5" width="17.42578125" style="38" customWidth="1"/>
    <col min="6" max="6" width="11.85546875" style="13" customWidth="1"/>
    <col min="7" max="7" width="15.85546875" style="43" bestFit="1" customWidth="1"/>
    <col min="8" max="8" width="42.28515625" style="4" bestFit="1" customWidth="1"/>
    <col min="9" max="9" width="14.28515625" style="51" bestFit="1" customWidth="1"/>
    <col min="10" max="10" width="13.7109375" style="67" bestFit="1" customWidth="1"/>
    <col min="11" max="11" width="15.42578125" customWidth="1"/>
    <col min="12" max="12" width="14.140625" bestFit="1" customWidth="1"/>
    <col min="13" max="13" width="14.28515625" style="67" bestFit="1" customWidth="1"/>
    <col min="14" max="14" width="13.28515625" style="67" bestFit="1" customWidth="1"/>
  </cols>
  <sheetData>
    <row r="7" spans="1:16" ht="27" customHeight="1" x14ac:dyDescent="0.25">
      <c r="C7" s="26"/>
      <c r="D7" s="26"/>
      <c r="E7" s="32"/>
      <c r="F7" s="39"/>
      <c r="G7" s="39"/>
      <c r="H7" s="82"/>
      <c r="I7" s="13"/>
      <c r="J7" s="13"/>
      <c r="M7" s="83"/>
      <c r="N7" s="83"/>
    </row>
    <row r="8" spans="1:16" ht="27" customHeight="1" x14ac:dyDescent="0.25">
      <c r="C8" s="26"/>
      <c r="D8" s="26"/>
      <c r="E8" s="32"/>
      <c r="F8" s="39"/>
      <c r="G8" s="39"/>
      <c r="H8" s="82"/>
      <c r="I8" s="13"/>
      <c r="J8" s="13"/>
      <c r="M8" s="83"/>
      <c r="N8" s="83"/>
    </row>
    <row r="9" spans="1:16" ht="27" customHeight="1" x14ac:dyDescent="0.25">
      <c r="C9" s="26"/>
      <c r="D9" s="26"/>
      <c r="E9" s="32"/>
      <c r="F9" s="39"/>
      <c r="G9" s="39"/>
      <c r="H9" s="82"/>
      <c r="I9" s="13"/>
      <c r="J9" s="13"/>
      <c r="M9" s="83"/>
      <c r="N9" s="83"/>
    </row>
    <row r="10" spans="1:16" ht="27" customHeight="1" x14ac:dyDescent="0.25">
      <c r="C10" s="26"/>
      <c r="D10" s="26"/>
      <c r="E10" s="32"/>
      <c r="F10" s="39"/>
      <c r="G10" s="39"/>
      <c r="H10" s="82"/>
      <c r="I10" s="13"/>
      <c r="J10" s="13"/>
      <c r="M10" s="83"/>
      <c r="N10" s="83"/>
    </row>
    <row r="11" spans="1:16" ht="27" customHeight="1" x14ac:dyDescent="0.25">
      <c r="A11" s="347"/>
      <c r="B11" s="347"/>
      <c r="C11" s="347"/>
      <c r="D11" s="347"/>
      <c r="E11" s="347"/>
      <c r="F11" s="347"/>
      <c r="G11" s="347"/>
      <c r="H11" s="347"/>
      <c r="I11" s="347"/>
      <c r="J11" s="347"/>
      <c r="K11" s="347"/>
      <c r="L11" s="347"/>
      <c r="M11" s="347"/>
      <c r="N11" s="347"/>
    </row>
    <row r="12" spans="1:16" ht="27" customHeight="1" x14ac:dyDescent="0.25">
      <c r="A12" s="347"/>
      <c r="B12" s="347"/>
      <c r="C12" s="347"/>
      <c r="D12" s="347"/>
      <c r="E12" s="347"/>
      <c r="F12" s="347"/>
      <c r="G12" s="347"/>
      <c r="H12" s="347"/>
      <c r="I12" s="347"/>
      <c r="J12" s="347"/>
      <c r="K12" s="347"/>
      <c r="L12" s="347"/>
      <c r="M12" s="347"/>
      <c r="N12" s="347"/>
    </row>
    <row r="13" spans="1:16" ht="27" customHeight="1" x14ac:dyDescent="0.25">
      <c r="A13" s="347"/>
      <c r="B13" s="347"/>
      <c r="C13" s="347"/>
      <c r="D13" s="347"/>
      <c r="E13" s="347"/>
      <c r="F13" s="347"/>
      <c r="G13" s="347"/>
      <c r="H13" s="347"/>
      <c r="I13" s="347"/>
      <c r="J13" s="347"/>
      <c r="K13" s="347"/>
      <c r="L13" s="347"/>
      <c r="M13" s="347"/>
      <c r="N13" s="347"/>
    </row>
    <row r="14" spans="1:16" ht="27" customHeight="1" x14ac:dyDescent="0.25">
      <c r="A14" s="347"/>
      <c r="B14" s="347"/>
      <c r="C14" s="347"/>
      <c r="D14" s="347"/>
      <c r="E14" s="347"/>
      <c r="F14" s="347"/>
      <c r="G14" s="347"/>
      <c r="H14" s="347"/>
      <c r="I14" s="347"/>
      <c r="J14" s="347"/>
      <c r="K14" s="347"/>
      <c r="L14" s="347"/>
      <c r="M14" s="347"/>
      <c r="N14" s="347"/>
    </row>
    <row r="15" spans="1:16" ht="18.75" x14ac:dyDescent="0.3">
      <c r="A15" s="327" t="s">
        <v>79</v>
      </c>
      <c r="B15" s="327"/>
      <c r="C15" s="327"/>
      <c r="D15" s="327"/>
      <c r="E15" s="327"/>
      <c r="F15" s="327"/>
      <c r="G15" s="327"/>
      <c r="H15" s="327"/>
      <c r="I15" s="327"/>
      <c r="J15" s="327"/>
      <c r="K15" s="327"/>
      <c r="L15" s="327"/>
      <c r="M15" s="327"/>
      <c r="N15" s="327"/>
    </row>
    <row r="16" spans="1:16" ht="15.75" thickBot="1" x14ac:dyDescent="0.3">
      <c r="A16" s="328" t="s">
        <v>506</v>
      </c>
      <c r="B16" s="328"/>
      <c r="C16" s="328"/>
      <c r="D16" s="328"/>
      <c r="E16" s="328"/>
      <c r="F16" s="328"/>
      <c r="G16" s="328"/>
      <c r="H16" s="328"/>
      <c r="I16" s="328"/>
      <c r="J16" s="328"/>
      <c r="K16" s="328"/>
      <c r="L16" s="328"/>
      <c r="M16" s="328"/>
      <c r="N16" s="328"/>
      <c r="O16" s="84"/>
      <c r="P16" s="84"/>
    </row>
    <row r="17" spans="1:20" s="84" customFormat="1" ht="60" x14ac:dyDescent="0.25">
      <c r="A17" s="191" t="s">
        <v>9</v>
      </c>
      <c r="B17" s="192" t="s">
        <v>35</v>
      </c>
      <c r="C17" s="193" t="s">
        <v>36</v>
      </c>
      <c r="D17" s="194" t="s">
        <v>8</v>
      </c>
      <c r="E17" s="195" t="s">
        <v>41</v>
      </c>
      <c r="F17" s="196" t="s">
        <v>7</v>
      </c>
      <c r="G17" s="197" t="s">
        <v>40</v>
      </c>
      <c r="H17" s="198" t="s">
        <v>80</v>
      </c>
      <c r="I17" s="199" t="s">
        <v>37</v>
      </c>
      <c r="J17" s="200" t="s">
        <v>81</v>
      </c>
      <c r="K17" s="199" t="s">
        <v>39</v>
      </c>
      <c r="L17" s="199" t="s">
        <v>38</v>
      </c>
      <c r="M17" s="199" t="s">
        <v>82</v>
      </c>
      <c r="N17" s="201" t="s">
        <v>83</v>
      </c>
    </row>
    <row r="18" spans="1:20" s="4" customFormat="1" ht="16.5" thickBot="1" x14ac:dyDescent="0.3">
      <c r="A18" s="202">
        <v>1</v>
      </c>
      <c r="B18" s="203">
        <v>42024</v>
      </c>
      <c r="C18" s="204" t="s">
        <v>10</v>
      </c>
      <c r="D18" s="205">
        <v>41862</v>
      </c>
      <c r="E18" s="206" t="s">
        <v>11</v>
      </c>
      <c r="F18" s="205">
        <v>41810</v>
      </c>
      <c r="G18" s="207" t="s">
        <v>12</v>
      </c>
      <c r="H18" s="208" t="s">
        <v>13</v>
      </c>
      <c r="I18" s="209">
        <v>67760</v>
      </c>
      <c r="J18" s="210">
        <v>0</v>
      </c>
      <c r="K18" s="211"/>
      <c r="L18" s="211"/>
      <c r="M18" s="212">
        <f>I18-J18</f>
        <v>67760</v>
      </c>
      <c r="N18" s="213">
        <v>0</v>
      </c>
      <c r="O18" s="89"/>
      <c r="P18" s="89"/>
    </row>
    <row r="19" spans="1:20" s="4" customFormat="1" ht="45.75" hidden="1" thickBot="1" x14ac:dyDescent="0.3">
      <c r="A19" s="159">
        <v>2</v>
      </c>
      <c r="B19" s="160">
        <v>44040</v>
      </c>
      <c r="C19" s="159" t="s">
        <v>27</v>
      </c>
      <c r="D19" s="161" t="str">
        <f>'DEUDA ADM. '!D21</f>
        <v>23/06/2020 20/07/2020 17/06/2021</v>
      </c>
      <c r="E19" s="162" t="s">
        <v>284</v>
      </c>
      <c r="F19" s="163">
        <v>43790</v>
      </c>
      <c r="G19" s="109" t="s">
        <v>28</v>
      </c>
      <c r="H19" s="162" t="s">
        <v>29</v>
      </c>
      <c r="I19" s="164">
        <v>908668.44</v>
      </c>
      <c r="J19" s="165">
        <f>'[1]DEUDA ADM. '!I21</f>
        <v>694964.78</v>
      </c>
      <c r="K19" s="166">
        <f>'[2]7) Compras y Contratacion'!$Q$15</f>
        <v>44509</v>
      </c>
      <c r="L19" s="161" t="str">
        <f>'[2]7) Compras y Contratacion'!$P$15</f>
        <v>10278601-TR</v>
      </c>
      <c r="M19" s="165">
        <v>0</v>
      </c>
      <c r="N19" s="165">
        <f>I19-J19</f>
        <v>213703.65999999992</v>
      </c>
      <c r="O19" s="89"/>
      <c r="P19" s="89"/>
    </row>
    <row r="20" spans="1:20" s="4" customFormat="1" ht="75.75" hidden="1" thickBot="1" x14ac:dyDescent="0.3">
      <c r="A20" s="143">
        <v>3</v>
      </c>
      <c r="B20" s="144">
        <v>44305</v>
      </c>
      <c r="C20" s="143" t="s">
        <v>25</v>
      </c>
      <c r="D20" s="145" t="s">
        <v>118</v>
      </c>
      <c r="E20" s="146" t="s">
        <v>285</v>
      </c>
      <c r="F20" s="147">
        <v>44258</v>
      </c>
      <c r="G20" s="111" t="s">
        <v>42</v>
      </c>
      <c r="H20" s="148" t="s">
        <v>26</v>
      </c>
      <c r="I20" s="149">
        <v>354000</v>
      </c>
      <c r="J20" s="150">
        <f>'[1]DEUDA ADM. '!I67</f>
        <v>291460</v>
      </c>
      <c r="K20" s="151" t="s">
        <v>84</v>
      </c>
      <c r="L20" s="151" t="s">
        <v>85</v>
      </c>
      <c r="M20" s="150">
        <v>0</v>
      </c>
      <c r="N20" s="150">
        <f>I20-J20</f>
        <v>62540</v>
      </c>
      <c r="O20" s="89"/>
      <c r="P20" s="89"/>
    </row>
    <row r="21" spans="1:20" s="4" customFormat="1" ht="31.5" customHeight="1" thickBot="1" x14ac:dyDescent="0.3">
      <c r="A21" s="214">
        <v>2</v>
      </c>
      <c r="B21" s="215">
        <v>44377</v>
      </c>
      <c r="C21" s="216" t="s">
        <v>86</v>
      </c>
      <c r="D21" s="217">
        <v>44377</v>
      </c>
      <c r="E21" s="218" t="s">
        <v>87</v>
      </c>
      <c r="F21" s="219">
        <v>44329</v>
      </c>
      <c r="G21" s="220" t="s">
        <v>88</v>
      </c>
      <c r="H21" s="221" t="s">
        <v>89</v>
      </c>
      <c r="I21" s="222">
        <v>71149.86</v>
      </c>
      <c r="J21" s="223">
        <v>0</v>
      </c>
      <c r="K21" s="224"/>
      <c r="L21" s="224"/>
      <c r="M21" s="223">
        <f>I21-J21</f>
        <v>71149.86</v>
      </c>
      <c r="N21" s="225"/>
      <c r="O21" s="89" t="s">
        <v>539</v>
      </c>
    </row>
    <row r="22" spans="1:20" s="4" customFormat="1" ht="27" hidden="1" customHeight="1" x14ac:dyDescent="0.3">
      <c r="A22" s="159">
        <v>5</v>
      </c>
      <c r="B22" s="160">
        <v>44385</v>
      </c>
      <c r="C22" s="159" t="s">
        <v>30</v>
      </c>
      <c r="D22" s="167" t="s">
        <v>144</v>
      </c>
      <c r="E22" s="168" t="s">
        <v>145</v>
      </c>
      <c r="F22" s="163">
        <v>44368</v>
      </c>
      <c r="G22" s="109" t="s">
        <v>31</v>
      </c>
      <c r="H22" s="162" t="s">
        <v>19</v>
      </c>
      <c r="I22" s="164">
        <v>364801.17</v>
      </c>
      <c r="J22" s="169">
        <f>27466.86+27466.86+27466.86+54933.72+110607.54+27466.86+27466.86</f>
        <v>302875.55999999994</v>
      </c>
      <c r="K22" s="166" t="s">
        <v>297</v>
      </c>
      <c r="L22" s="166" t="s">
        <v>298</v>
      </c>
      <c r="M22" s="165">
        <v>0</v>
      </c>
      <c r="N22" s="165">
        <f>I22-J22</f>
        <v>61925.610000000044</v>
      </c>
      <c r="O22" s="89"/>
    </row>
    <row r="23" spans="1:20" s="4" customFormat="1" ht="27" hidden="1" customHeight="1" x14ac:dyDescent="0.3">
      <c r="A23" s="85">
        <v>6</v>
      </c>
      <c r="B23" s="90">
        <v>44406</v>
      </c>
      <c r="C23" s="85" t="s">
        <v>32</v>
      </c>
      <c r="D23" s="86">
        <v>44405</v>
      </c>
      <c r="E23" s="87" t="s">
        <v>44</v>
      </c>
      <c r="F23" s="90">
        <v>44386</v>
      </c>
      <c r="G23" s="88" t="s">
        <v>33</v>
      </c>
      <c r="H23" s="91" t="s">
        <v>34</v>
      </c>
      <c r="I23" s="92">
        <v>405370</v>
      </c>
      <c r="J23" s="72">
        <f>'[1]DEUDA ADM. '!I274</f>
        <v>81074</v>
      </c>
      <c r="K23" s="112">
        <f>'[2]7) Compras y Contratacion'!$Q$86</f>
        <v>44472</v>
      </c>
      <c r="L23" s="93" t="str">
        <f>'[2]7) Compras y Contratacion'!$P$86</f>
        <v>9405225-TR</v>
      </c>
      <c r="M23" s="72">
        <v>0</v>
      </c>
      <c r="N23" s="72">
        <f>I23-J23</f>
        <v>324296</v>
      </c>
      <c r="O23" s="89"/>
    </row>
    <row r="24" spans="1:20" ht="409.5" hidden="1" customHeight="1" x14ac:dyDescent="0.25">
      <c r="A24" s="341">
        <v>7</v>
      </c>
      <c r="B24" s="277">
        <v>44537</v>
      </c>
      <c r="C24" s="279" t="s">
        <v>45</v>
      </c>
      <c r="D24" s="281" t="s">
        <v>375</v>
      </c>
      <c r="E24" s="345" t="s">
        <v>376</v>
      </c>
      <c r="F24" s="277">
        <v>44530</v>
      </c>
      <c r="G24" s="285" t="s">
        <v>46</v>
      </c>
      <c r="H24" s="287" t="s">
        <v>55</v>
      </c>
      <c r="I24" s="295">
        <v>130450</v>
      </c>
      <c r="J24" s="332">
        <v>109952</v>
      </c>
      <c r="K24" s="334" t="s">
        <v>510</v>
      </c>
      <c r="L24" s="336" t="s">
        <v>509</v>
      </c>
      <c r="M24" s="332">
        <v>0</v>
      </c>
      <c r="N24" s="329">
        <f>I24-J24-M24</f>
        <v>20498</v>
      </c>
      <c r="O24" s="331"/>
      <c r="P24" s="4"/>
      <c r="Q24" s="4"/>
      <c r="R24" s="4"/>
      <c r="S24" s="4"/>
      <c r="T24" s="4"/>
    </row>
    <row r="25" spans="1:20" ht="165" hidden="1" customHeight="1" x14ac:dyDescent="0.25">
      <c r="A25" s="342"/>
      <c r="B25" s="338"/>
      <c r="C25" s="343"/>
      <c r="D25" s="344"/>
      <c r="E25" s="346"/>
      <c r="F25" s="338"/>
      <c r="G25" s="339"/>
      <c r="H25" s="340"/>
      <c r="I25" s="298"/>
      <c r="J25" s="333"/>
      <c r="K25" s="335"/>
      <c r="L25" s="337"/>
      <c r="M25" s="333"/>
      <c r="N25" s="330"/>
      <c r="O25" s="331"/>
      <c r="P25" s="4"/>
      <c r="Q25" s="4"/>
      <c r="R25" s="4"/>
      <c r="S25" s="4"/>
      <c r="T25" s="4"/>
    </row>
    <row r="26" spans="1:20" ht="78.75" x14ac:dyDescent="0.25">
      <c r="A26" s="226">
        <v>3</v>
      </c>
      <c r="B26" s="227">
        <v>44547</v>
      </c>
      <c r="C26" s="228" t="s">
        <v>63</v>
      </c>
      <c r="D26" s="229">
        <v>44538</v>
      </c>
      <c r="E26" s="230" t="s">
        <v>64</v>
      </c>
      <c r="F26" s="227">
        <v>44497</v>
      </c>
      <c r="G26" s="231" t="s">
        <v>65</v>
      </c>
      <c r="H26" s="232" t="s">
        <v>66</v>
      </c>
      <c r="I26" s="233">
        <v>219211</v>
      </c>
      <c r="J26" s="234">
        <v>0</v>
      </c>
      <c r="K26" s="303" t="s">
        <v>90</v>
      </c>
      <c r="L26" s="304"/>
      <c r="M26" s="234">
        <f>I26-J26</f>
        <v>219211</v>
      </c>
      <c r="N26" s="235"/>
      <c r="O26" s="84"/>
      <c r="P26" s="84"/>
    </row>
    <row r="27" spans="1:20" ht="78.75" x14ac:dyDescent="0.25">
      <c r="A27" s="236">
        <v>4</v>
      </c>
      <c r="B27" s="115">
        <v>44547</v>
      </c>
      <c r="C27" s="116" t="s">
        <v>63</v>
      </c>
      <c r="D27" s="117">
        <v>44538</v>
      </c>
      <c r="E27" s="118" t="s">
        <v>68</v>
      </c>
      <c r="F27" s="115">
        <v>44532</v>
      </c>
      <c r="G27" s="119" t="s">
        <v>69</v>
      </c>
      <c r="H27" s="114" t="s">
        <v>70</v>
      </c>
      <c r="I27" s="120">
        <v>242087.92</v>
      </c>
      <c r="J27" s="140">
        <v>0</v>
      </c>
      <c r="K27" s="305" t="s">
        <v>91</v>
      </c>
      <c r="L27" s="306"/>
      <c r="M27" s="113">
        <f>I27-J27</f>
        <v>242087.92</v>
      </c>
      <c r="N27" s="237"/>
      <c r="O27" s="84"/>
      <c r="P27" s="84"/>
    </row>
    <row r="28" spans="1:20" ht="48" thickBot="1" x14ac:dyDescent="0.3">
      <c r="A28" s="202">
        <v>5</v>
      </c>
      <c r="B28" s="238">
        <v>44551</v>
      </c>
      <c r="C28" s="239" t="s">
        <v>48</v>
      </c>
      <c r="D28" s="240">
        <v>44540</v>
      </c>
      <c r="E28" s="241" t="s">
        <v>49</v>
      </c>
      <c r="F28" s="238">
        <v>44358</v>
      </c>
      <c r="G28" s="242" t="s">
        <v>50</v>
      </c>
      <c r="H28" s="243" t="s">
        <v>51</v>
      </c>
      <c r="I28" s="244">
        <v>56640</v>
      </c>
      <c r="J28" s="245">
        <v>0</v>
      </c>
      <c r="K28" s="307" t="s">
        <v>264</v>
      </c>
      <c r="L28" s="308"/>
      <c r="M28" s="212">
        <v>9440</v>
      </c>
      <c r="N28" s="213">
        <f>I28-M28</f>
        <v>47200</v>
      </c>
      <c r="O28" s="84"/>
      <c r="P28" s="84"/>
    </row>
    <row r="29" spans="1:20" ht="60" hidden="1" x14ac:dyDescent="0.25">
      <c r="A29" s="170">
        <v>11</v>
      </c>
      <c r="B29" s="171">
        <v>44580</v>
      </c>
      <c r="C29" s="172" t="s">
        <v>103</v>
      </c>
      <c r="D29" s="173" t="s">
        <v>265</v>
      </c>
      <c r="E29" s="174" t="s">
        <v>283</v>
      </c>
      <c r="F29" s="171">
        <v>44501</v>
      </c>
      <c r="G29" s="175" t="s">
        <v>104</v>
      </c>
      <c r="H29" s="176" t="s">
        <v>105</v>
      </c>
      <c r="I29" s="177">
        <v>2633808.4899999998</v>
      </c>
      <c r="J29" s="177">
        <f>542722.32+469531.29+917368.78+704186.1</f>
        <v>2633808.4899999998</v>
      </c>
      <c r="K29" s="178" t="s">
        <v>508</v>
      </c>
      <c r="L29" s="179" t="s">
        <v>507</v>
      </c>
      <c r="M29" s="67">
        <v>0</v>
      </c>
      <c r="N29" s="180"/>
      <c r="O29" s="102"/>
    </row>
    <row r="30" spans="1:20" ht="45" customHeight="1" thickBot="1" x14ac:dyDescent="0.3">
      <c r="A30" s="214">
        <v>6</v>
      </c>
      <c r="B30" s="246">
        <v>44643</v>
      </c>
      <c r="C30" s="247" t="s">
        <v>237</v>
      </c>
      <c r="D30" s="248">
        <v>44628</v>
      </c>
      <c r="E30" s="249" t="s">
        <v>248</v>
      </c>
      <c r="F30" s="246">
        <v>44624</v>
      </c>
      <c r="G30" s="224" t="s">
        <v>231</v>
      </c>
      <c r="H30" s="221" t="s">
        <v>377</v>
      </c>
      <c r="I30" s="250">
        <v>45061.3</v>
      </c>
      <c r="J30" s="250"/>
      <c r="K30" s="299" t="s">
        <v>264</v>
      </c>
      <c r="L30" s="300"/>
      <c r="M30" s="223">
        <f>I30-J30</f>
        <v>45061.3</v>
      </c>
      <c r="N30" s="225"/>
    </row>
    <row r="31" spans="1:20" ht="60" hidden="1" x14ac:dyDescent="0.25">
      <c r="A31" s="159">
        <v>13</v>
      </c>
      <c r="B31" s="181">
        <v>44684</v>
      </c>
      <c r="C31" s="182" t="s">
        <v>317</v>
      </c>
      <c r="D31" s="105">
        <v>44678</v>
      </c>
      <c r="E31" s="183" t="s">
        <v>248</v>
      </c>
      <c r="F31" s="181">
        <v>44669</v>
      </c>
      <c r="G31" s="107" t="s">
        <v>373</v>
      </c>
      <c r="H31" s="184" t="s">
        <v>374</v>
      </c>
      <c r="I31" s="185">
        <v>66080</v>
      </c>
      <c r="J31" s="169">
        <v>66080</v>
      </c>
      <c r="K31" s="166">
        <v>44707</v>
      </c>
      <c r="L31" s="166" t="s">
        <v>488</v>
      </c>
      <c r="M31" s="165">
        <f t="shared" ref="M31:M64" si="0">I31-J31</f>
        <v>0</v>
      </c>
      <c r="N31" s="165"/>
    </row>
    <row r="32" spans="1:20" ht="30.75" hidden="1" customHeight="1" x14ac:dyDescent="0.25">
      <c r="A32" s="85">
        <v>14</v>
      </c>
      <c r="B32" s="58">
        <v>44687</v>
      </c>
      <c r="C32" s="52" t="s">
        <v>24</v>
      </c>
      <c r="D32" s="53">
        <v>44679</v>
      </c>
      <c r="E32" s="60" t="s">
        <v>385</v>
      </c>
      <c r="F32" s="58"/>
      <c r="G32" s="55"/>
      <c r="H32" s="25" t="s">
        <v>386</v>
      </c>
      <c r="I32" s="57">
        <f>270278.42+24117.12+3763.5</f>
        <v>298159.03999999998</v>
      </c>
      <c r="J32" s="56">
        <v>298159.03999999998</v>
      </c>
      <c r="K32" s="101">
        <v>44707</v>
      </c>
      <c r="L32" s="101" t="s">
        <v>489</v>
      </c>
      <c r="M32" s="72">
        <f t="shared" si="0"/>
        <v>0</v>
      </c>
      <c r="N32" s="72"/>
    </row>
    <row r="33" spans="1:14" ht="28.5" hidden="1" customHeight="1" x14ac:dyDescent="0.25">
      <c r="A33" s="85">
        <v>15</v>
      </c>
      <c r="B33" s="58">
        <v>44687</v>
      </c>
      <c r="C33" s="52" t="s">
        <v>378</v>
      </c>
      <c r="D33" s="53">
        <v>44680</v>
      </c>
      <c r="E33" s="54" t="s">
        <v>379</v>
      </c>
      <c r="F33" s="58">
        <v>44650</v>
      </c>
      <c r="G33" s="55" t="s">
        <v>380</v>
      </c>
      <c r="H33" s="25" t="s">
        <v>357</v>
      </c>
      <c r="I33" s="57">
        <v>15782.5</v>
      </c>
      <c r="J33" s="56">
        <v>15782.5</v>
      </c>
      <c r="K33" s="101">
        <v>44707</v>
      </c>
      <c r="L33" s="101" t="s">
        <v>490</v>
      </c>
      <c r="M33" s="72">
        <f t="shared" si="0"/>
        <v>0</v>
      </c>
      <c r="N33" s="72"/>
    </row>
    <row r="34" spans="1:14" ht="60" hidden="1" x14ac:dyDescent="0.25">
      <c r="A34" s="85">
        <v>16</v>
      </c>
      <c r="B34" s="58">
        <v>44687</v>
      </c>
      <c r="C34" s="52" t="s">
        <v>381</v>
      </c>
      <c r="D34" s="53">
        <v>44685</v>
      </c>
      <c r="E34" s="54" t="s">
        <v>382</v>
      </c>
      <c r="F34" s="58">
        <v>44650</v>
      </c>
      <c r="G34" s="55" t="s">
        <v>383</v>
      </c>
      <c r="H34" s="25" t="s">
        <v>388</v>
      </c>
      <c r="I34" s="57">
        <v>133797.84</v>
      </c>
      <c r="J34" s="56">
        <v>133797.84</v>
      </c>
      <c r="K34" s="101">
        <v>44707</v>
      </c>
      <c r="L34" s="101" t="s">
        <v>491</v>
      </c>
      <c r="M34" s="72">
        <f t="shared" si="0"/>
        <v>0</v>
      </c>
      <c r="N34" s="72"/>
    </row>
    <row r="35" spans="1:14" ht="30" hidden="1" x14ac:dyDescent="0.25">
      <c r="A35" s="85">
        <v>17</v>
      </c>
      <c r="B35" s="58">
        <v>44690</v>
      </c>
      <c r="C35" s="52" t="s">
        <v>130</v>
      </c>
      <c r="D35" s="53"/>
      <c r="E35" s="54"/>
      <c r="F35" s="58"/>
      <c r="G35" s="55"/>
      <c r="H35" s="25" t="s">
        <v>384</v>
      </c>
      <c r="I35" s="57">
        <v>47362.27</v>
      </c>
      <c r="J35" s="56">
        <v>47362.27</v>
      </c>
      <c r="K35" s="101">
        <v>44690</v>
      </c>
      <c r="L35" s="101" t="s">
        <v>492</v>
      </c>
      <c r="M35" s="72">
        <f t="shared" si="0"/>
        <v>0</v>
      </c>
      <c r="N35" s="72"/>
    </row>
    <row r="36" spans="1:14" ht="75" hidden="1" x14ac:dyDescent="0.25">
      <c r="A36" s="85">
        <v>18</v>
      </c>
      <c r="B36" s="58">
        <v>44691</v>
      </c>
      <c r="C36" s="52" t="s">
        <v>317</v>
      </c>
      <c r="D36" s="63" t="s">
        <v>387</v>
      </c>
      <c r="E36" s="60" t="s">
        <v>389</v>
      </c>
      <c r="F36" s="58">
        <v>44663</v>
      </c>
      <c r="G36" s="55" t="s">
        <v>390</v>
      </c>
      <c r="H36" s="25" t="s">
        <v>393</v>
      </c>
      <c r="I36" s="57">
        <f>301858.16+3540</f>
        <v>305398.15999999997</v>
      </c>
      <c r="J36" s="56">
        <v>305398.15999999997</v>
      </c>
      <c r="K36" s="101">
        <v>44708</v>
      </c>
      <c r="L36" s="101" t="s">
        <v>493</v>
      </c>
      <c r="M36" s="72">
        <f t="shared" si="0"/>
        <v>0</v>
      </c>
      <c r="N36" s="72"/>
    </row>
    <row r="37" spans="1:14" ht="45" hidden="1" x14ac:dyDescent="0.25">
      <c r="A37" s="85">
        <v>19</v>
      </c>
      <c r="B37" s="58">
        <v>44691</v>
      </c>
      <c r="C37" s="3" t="s">
        <v>317</v>
      </c>
      <c r="D37" s="53">
        <v>44690</v>
      </c>
      <c r="E37" s="54" t="s">
        <v>391</v>
      </c>
      <c r="F37" s="58">
        <v>44685</v>
      </c>
      <c r="G37" s="55" t="s">
        <v>392</v>
      </c>
      <c r="H37" s="25" t="s">
        <v>394</v>
      </c>
      <c r="I37" s="57">
        <v>37170</v>
      </c>
      <c r="J37" s="56">
        <v>37170</v>
      </c>
      <c r="K37" s="101">
        <v>44699</v>
      </c>
      <c r="L37" s="101" t="s">
        <v>494</v>
      </c>
      <c r="M37" s="72">
        <f t="shared" si="0"/>
        <v>0</v>
      </c>
      <c r="N37" s="72"/>
    </row>
    <row r="38" spans="1:14" ht="45" hidden="1" x14ac:dyDescent="0.25">
      <c r="A38" s="85">
        <v>20</v>
      </c>
      <c r="B38" s="58">
        <v>44691</v>
      </c>
      <c r="C38" s="3" t="s">
        <v>395</v>
      </c>
      <c r="D38" s="53">
        <v>44687</v>
      </c>
      <c r="E38" s="54" t="s">
        <v>135</v>
      </c>
      <c r="F38" s="58">
        <v>44685</v>
      </c>
      <c r="G38" s="55" t="s">
        <v>396</v>
      </c>
      <c r="H38" s="25" t="s">
        <v>394</v>
      </c>
      <c r="I38" s="57">
        <v>21631.52</v>
      </c>
      <c r="J38" s="56">
        <v>21631.52</v>
      </c>
      <c r="K38" s="101">
        <v>44707</v>
      </c>
      <c r="L38" s="101" t="s">
        <v>495</v>
      </c>
      <c r="M38" s="72">
        <v>0</v>
      </c>
      <c r="N38" s="72">
        <f>I38-J38</f>
        <v>0</v>
      </c>
    </row>
    <row r="39" spans="1:14" ht="19.5" hidden="1" thickBot="1" x14ac:dyDescent="0.3">
      <c r="A39" s="143">
        <v>21</v>
      </c>
      <c r="B39" s="152">
        <v>44691</v>
      </c>
      <c r="C39" s="153" t="s">
        <v>20</v>
      </c>
      <c r="D39" s="104">
        <v>44690</v>
      </c>
      <c r="E39" s="156" t="s">
        <v>21</v>
      </c>
      <c r="F39" s="152"/>
      <c r="G39" s="106"/>
      <c r="H39" s="154" t="s">
        <v>398</v>
      </c>
      <c r="I39" s="155">
        <v>44000</v>
      </c>
      <c r="J39" s="157">
        <v>44000</v>
      </c>
      <c r="K39" s="158">
        <v>44713</v>
      </c>
      <c r="L39" s="158" t="s">
        <v>496</v>
      </c>
      <c r="M39" s="150">
        <f t="shared" si="0"/>
        <v>0</v>
      </c>
      <c r="N39" s="150"/>
    </row>
    <row r="40" spans="1:14" ht="33.75" customHeight="1" thickBot="1" x14ac:dyDescent="0.3">
      <c r="A40" s="214">
        <v>7</v>
      </c>
      <c r="B40" s="246">
        <v>44692</v>
      </c>
      <c r="C40" s="251" t="s">
        <v>399</v>
      </c>
      <c r="D40" s="248">
        <v>44680</v>
      </c>
      <c r="E40" s="252" t="s">
        <v>400</v>
      </c>
      <c r="F40" s="246">
        <v>44638</v>
      </c>
      <c r="G40" s="253" t="s">
        <v>401</v>
      </c>
      <c r="H40" s="221" t="s">
        <v>402</v>
      </c>
      <c r="I40" s="222">
        <v>67536.12</v>
      </c>
      <c r="J40" s="254">
        <v>25390.06</v>
      </c>
      <c r="K40" s="255">
        <v>44708</v>
      </c>
      <c r="L40" s="255" t="s">
        <v>498</v>
      </c>
      <c r="M40" s="223">
        <f t="shared" si="0"/>
        <v>42146.06</v>
      </c>
      <c r="N40" s="225"/>
    </row>
    <row r="41" spans="1:14" ht="60" hidden="1" x14ac:dyDescent="0.25">
      <c r="A41" s="159">
        <v>23</v>
      </c>
      <c r="B41" s="181">
        <v>44692</v>
      </c>
      <c r="C41" s="182" t="s">
        <v>381</v>
      </c>
      <c r="D41" s="105">
        <v>44685</v>
      </c>
      <c r="E41" s="183" t="s">
        <v>403</v>
      </c>
      <c r="F41" s="181">
        <v>44671</v>
      </c>
      <c r="G41" s="107" t="s">
        <v>404</v>
      </c>
      <c r="H41" s="184" t="s">
        <v>405</v>
      </c>
      <c r="I41" s="185">
        <v>15899.64</v>
      </c>
      <c r="J41" s="169">
        <v>15899.64</v>
      </c>
      <c r="K41" s="166">
        <v>44708</v>
      </c>
      <c r="L41" s="166" t="s">
        <v>497</v>
      </c>
      <c r="M41" s="165">
        <f t="shared" si="0"/>
        <v>0</v>
      </c>
      <c r="N41" s="165"/>
    </row>
    <row r="42" spans="1:14" ht="30.75" hidden="1" customHeight="1" x14ac:dyDescent="0.25">
      <c r="A42" s="85">
        <v>24</v>
      </c>
      <c r="B42" s="58">
        <v>44693</v>
      </c>
      <c r="C42" s="52" t="s">
        <v>407</v>
      </c>
      <c r="D42" s="53">
        <v>44684</v>
      </c>
      <c r="E42" s="54" t="s">
        <v>408</v>
      </c>
      <c r="F42" s="58">
        <v>44679</v>
      </c>
      <c r="G42" s="55" t="s">
        <v>409</v>
      </c>
      <c r="H42" s="25" t="s">
        <v>410</v>
      </c>
      <c r="I42" s="57">
        <v>19499.91</v>
      </c>
      <c r="J42" s="56">
        <v>19499.91</v>
      </c>
      <c r="K42" s="101">
        <v>44712</v>
      </c>
      <c r="L42" s="101" t="s">
        <v>499</v>
      </c>
      <c r="M42" s="72">
        <f t="shared" si="0"/>
        <v>0</v>
      </c>
      <c r="N42" s="72"/>
    </row>
    <row r="43" spans="1:14" ht="28.5" hidden="1" customHeight="1" x14ac:dyDescent="0.25">
      <c r="A43" s="85">
        <v>25</v>
      </c>
      <c r="B43" s="58">
        <v>44694</v>
      </c>
      <c r="C43" s="52" t="s">
        <v>23</v>
      </c>
      <c r="D43" s="53">
        <v>44682</v>
      </c>
      <c r="E43" s="54" t="s">
        <v>412</v>
      </c>
      <c r="F43" s="58"/>
      <c r="G43" s="55"/>
      <c r="H43" s="25" t="s">
        <v>411</v>
      </c>
      <c r="I43" s="57">
        <v>20132.849999999999</v>
      </c>
      <c r="J43" s="56">
        <v>20132.849999999999</v>
      </c>
      <c r="K43" s="101">
        <v>44712</v>
      </c>
      <c r="L43" s="101" t="s">
        <v>500</v>
      </c>
      <c r="M43" s="72">
        <f t="shared" si="0"/>
        <v>0</v>
      </c>
      <c r="N43" s="72"/>
    </row>
    <row r="44" spans="1:14" ht="60" hidden="1" x14ac:dyDescent="0.25">
      <c r="A44" s="85">
        <v>26</v>
      </c>
      <c r="B44" s="58">
        <v>44694</v>
      </c>
      <c r="C44" s="52" t="s">
        <v>22</v>
      </c>
      <c r="D44" s="53">
        <v>44671</v>
      </c>
      <c r="E44" s="54" t="s">
        <v>413</v>
      </c>
      <c r="F44" s="58"/>
      <c r="G44" s="55"/>
      <c r="H44" s="25" t="s">
        <v>414</v>
      </c>
      <c r="I44" s="57">
        <v>8912.5</v>
      </c>
      <c r="J44" s="56">
        <v>8912.5</v>
      </c>
      <c r="K44" s="101">
        <v>44713</v>
      </c>
      <c r="L44" s="101" t="s">
        <v>501</v>
      </c>
      <c r="M44" s="72">
        <f t="shared" si="0"/>
        <v>0</v>
      </c>
      <c r="N44" s="72"/>
    </row>
    <row r="45" spans="1:14" ht="45" hidden="1" x14ac:dyDescent="0.25">
      <c r="A45" s="85">
        <v>27</v>
      </c>
      <c r="B45" s="58">
        <v>44694</v>
      </c>
      <c r="C45" s="52" t="s">
        <v>415</v>
      </c>
      <c r="D45" s="53">
        <v>44691</v>
      </c>
      <c r="E45" s="54" t="s">
        <v>44</v>
      </c>
      <c r="F45" s="58">
        <v>44614</v>
      </c>
      <c r="G45" s="55" t="s">
        <v>416</v>
      </c>
      <c r="H45" s="25" t="s">
        <v>417</v>
      </c>
      <c r="I45" s="57">
        <v>105000</v>
      </c>
      <c r="J45" s="56">
        <v>105000</v>
      </c>
      <c r="K45" s="101">
        <v>44714</v>
      </c>
      <c r="L45" s="101" t="s">
        <v>502</v>
      </c>
      <c r="M45" s="72">
        <f t="shared" si="0"/>
        <v>0</v>
      </c>
      <c r="N45" s="72"/>
    </row>
    <row r="46" spans="1:14" hidden="1" x14ac:dyDescent="0.25">
      <c r="A46" s="85">
        <v>28</v>
      </c>
      <c r="B46" s="58">
        <v>44698</v>
      </c>
      <c r="C46" s="52" t="s">
        <v>421</v>
      </c>
      <c r="D46" s="53">
        <v>44692</v>
      </c>
      <c r="E46" s="54" t="s">
        <v>422</v>
      </c>
      <c r="F46" s="58">
        <v>44628</v>
      </c>
      <c r="G46" s="55" t="s">
        <v>423</v>
      </c>
      <c r="H46" s="3" t="s">
        <v>428</v>
      </c>
      <c r="I46" s="57">
        <v>321620.8</v>
      </c>
      <c r="J46" s="56">
        <v>321620.8</v>
      </c>
      <c r="K46" s="309" t="s">
        <v>503</v>
      </c>
      <c r="L46" s="310"/>
      <c r="M46" s="72">
        <f t="shared" si="0"/>
        <v>0</v>
      </c>
      <c r="N46" s="72"/>
    </row>
    <row r="47" spans="1:14" hidden="1" x14ac:dyDescent="0.25">
      <c r="A47" s="85">
        <v>29</v>
      </c>
      <c r="B47" s="58">
        <v>44698</v>
      </c>
      <c r="C47" s="52" t="s">
        <v>424</v>
      </c>
      <c r="D47" s="53">
        <v>44692</v>
      </c>
      <c r="E47" s="54" t="s">
        <v>425</v>
      </c>
      <c r="F47" s="58">
        <v>44685</v>
      </c>
      <c r="G47" s="55" t="s">
        <v>426</v>
      </c>
      <c r="H47" s="3" t="s">
        <v>427</v>
      </c>
      <c r="I47" s="57">
        <v>32682.98</v>
      </c>
      <c r="J47" s="56">
        <v>32682.98</v>
      </c>
      <c r="K47" s="101">
        <v>44714</v>
      </c>
      <c r="L47" s="101" t="s">
        <v>504</v>
      </c>
      <c r="M47" s="72">
        <f t="shared" si="0"/>
        <v>0</v>
      </c>
      <c r="N47" s="72"/>
    </row>
    <row r="48" spans="1:14" ht="45" hidden="1" x14ac:dyDescent="0.25">
      <c r="A48" s="85">
        <v>30</v>
      </c>
      <c r="B48" s="58">
        <v>44700</v>
      </c>
      <c r="C48" s="52" t="s">
        <v>429</v>
      </c>
      <c r="D48" s="53">
        <v>44685</v>
      </c>
      <c r="E48" s="54" t="s">
        <v>430</v>
      </c>
      <c r="F48" s="58">
        <v>44614</v>
      </c>
      <c r="G48" s="55" t="s">
        <v>431</v>
      </c>
      <c r="H48" s="25" t="s">
        <v>432</v>
      </c>
      <c r="I48" s="57">
        <v>306000</v>
      </c>
      <c r="J48" s="56">
        <v>306000</v>
      </c>
      <c r="K48" s="309" t="s">
        <v>503</v>
      </c>
      <c r="L48" s="310"/>
      <c r="M48" s="72">
        <f t="shared" si="0"/>
        <v>0</v>
      </c>
      <c r="N48" s="72"/>
    </row>
    <row r="49" spans="1:14" ht="45" hidden="1" x14ac:dyDescent="0.25">
      <c r="A49" s="85">
        <v>31</v>
      </c>
      <c r="B49" s="58">
        <v>44701</v>
      </c>
      <c r="C49" s="52" t="s">
        <v>433</v>
      </c>
      <c r="D49" s="53">
        <v>44700</v>
      </c>
      <c r="E49" s="54" t="s">
        <v>440</v>
      </c>
      <c r="F49" s="58">
        <v>44643</v>
      </c>
      <c r="G49" s="94" t="s">
        <v>434</v>
      </c>
      <c r="H49" s="25" t="s">
        <v>435</v>
      </c>
      <c r="I49" s="57">
        <v>1500000</v>
      </c>
      <c r="J49" s="56">
        <v>1500000</v>
      </c>
      <c r="K49" s="309" t="s">
        <v>503</v>
      </c>
      <c r="L49" s="310"/>
      <c r="M49" s="72">
        <f t="shared" si="0"/>
        <v>0</v>
      </c>
      <c r="N49" s="72"/>
    </row>
    <row r="50" spans="1:14" ht="33" hidden="1" customHeight="1" x14ac:dyDescent="0.25">
      <c r="A50" s="85">
        <v>32</v>
      </c>
      <c r="B50" s="58">
        <v>44704</v>
      </c>
      <c r="C50" s="52" t="s">
        <v>438</v>
      </c>
      <c r="D50" s="53">
        <v>44698</v>
      </c>
      <c r="E50" s="54" t="s">
        <v>439</v>
      </c>
      <c r="F50" s="58">
        <v>44676</v>
      </c>
      <c r="G50" s="55" t="s">
        <v>441</v>
      </c>
      <c r="H50" s="25" t="s">
        <v>442</v>
      </c>
      <c r="I50" s="57">
        <v>137116</v>
      </c>
      <c r="J50" s="56">
        <v>137116</v>
      </c>
      <c r="K50" s="309" t="s">
        <v>503</v>
      </c>
      <c r="L50" s="310"/>
      <c r="M50" s="72">
        <f t="shared" si="0"/>
        <v>0</v>
      </c>
      <c r="N50" s="72"/>
    </row>
    <row r="51" spans="1:14" ht="30" hidden="1" x14ac:dyDescent="0.25">
      <c r="A51" s="85">
        <v>33</v>
      </c>
      <c r="B51" s="58">
        <v>44704</v>
      </c>
      <c r="C51" s="52" t="s">
        <v>106</v>
      </c>
      <c r="D51" s="53">
        <v>44700</v>
      </c>
      <c r="E51" s="54" t="s">
        <v>443</v>
      </c>
      <c r="F51" s="58"/>
      <c r="G51" s="55"/>
      <c r="H51" s="25" t="s">
        <v>444</v>
      </c>
      <c r="I51" s="57">
        <v>348904.02</v>
      </c>
      <c r="J51" s="56">
        <v>348904.02</v>
      </c>
      <c r="K51" s="309" t="s">
        <v>503</v>
      </c>
      <c r="L51" s="310"/>
      <c r="M51" s="72">
        <f t="shared" si="0"/>
        <v>0</v>
      </c>
      <c r="N51" s="72"/>
    </row>
    <row r="52" spans="1:14" ht="30" hidden="1" x14ac:dyDescent="0.25">
      <c r="A52" s="85">
        <v>34</v>
      </c>
      <c r="B52" s="58">
        <v>44704</v>
      </c>
      <c r="C52" s="52" t="s">
        <v>445</v>
      </c>
      <c r="D52" s="53">
        <v>44694</v>
      </c>
      <c r="E52" s="54" t="s">
        <v>446</v>
      </c>
      <c r="F52" s="58">
        <v>44685</v>
      </c>
      <c r="G52" s="55" t="s">
        <v>447</v>
      </c>
      <c r="H52" s="25" t="s">
        <v>448</v>
      </c>
      <c r="I52" s="57">
        <v>19470</v>
      </c>
      <c r="J52" s="56">
        <v>19470</v>
      </c>
      <c r="K52" s="309" t="s">
        <v>503</v>
      </c>
      <c r="L52" s="310"/>
      <c r="M52" s="72">
        <f t="shared" si="0"/>
        <v>0</v>
      </c>
      <c r="N52" s="72"/>
    </row>
    <row r="53" spans="1:14" ht="4.5" hidden="1" customHeight="1" thickBot="1" x14ac:dyDescent="0.3">
      <c r="A53" s="143">
        <v>35</v>
      </c>
      <c r="B53" s="152">
        <v>44704</v>
      </c>
      <c r="C53" s="153" t="s">
        <v>449</v>
      </c>
      <c r="D53" s="104">
        <v>44699</v>
      </c>
      <c r="E53" s="156" t="s">
        <v>450</v>
      </c>
      <c r="F53" s="152">
        <v>44690</v>
      </c>
      <c r="G53" s="106" t="s">
        <v>451</v>
      </c>
      <c r="H53" s="154" t="s">
        <v>452</v>
      </c>
      <c r="I53" s="155">
        <v>145002.26999999999</v>
      </c>
      <c r="J53" s="157">
        <v>145002.26999999999</v>
      </c>
      <c r="K53" s="311" t="s">
        <v>503</v>
      </c>
      <c r="L53" s="312"/>
      <c r="M53" s="150">
        <f t="shared" si="0"/>
        <v>0</v>
      </c>
      <c r="N53" s="150"/>
    </row>
    <row r="54" spans="1:14" ht="32.25" thickBot="1" x14ac:dyDescent="0.3">
      <c r="A54" s="214">
        <v>8</v>
      </c>
      <c r="B54" s="246">
        <v>44706</v>
      </c>
      <c r="C54" s="251" t="s">
        <v>438</v>
      </c>
      <c r="D54" s="248">
        <v>44698</v>
      </c>
      <c r="E54" s="249" t="s">
        <v>453</v>
      </c>
      <c r="F54" s="246">
        <v>44692</v>
      </c>
      <c r="G54" s="253" t="s">
        <v>454</v>
      </c>
      <c r="H54" s="221" t="s">
        <v>455</v>
      </c>
      <c r="I54" s="250">
        <v>127853</v>
      </c>
      <c r="J54" s="254"/>
      <c r="K54" s="255"/>
      <c r="L54" s="255"/>
      <c r="M54" s="223">
        <f>I54-J54</f>
        <v>127853</v>
      </c>
      <c r="N54" s="225"/>
    </row>
    <row r="55" spans="1:14" ht="27.75" hidden="1" customHeight="1" x14ac:dyDescent="0.25">
      <c r="A55" s="159">
        <v>37</v>
      </c>
      <c r="B55" s="181">
        <v>44706</v>
      </c>
      <c r="C55" s="182" t="s">
        <v>456</v>
      </c>
      <c r="D55" s="105">
        <v>44705</v>
      </c>
      <c r="E55" s="183" t="s">
        <v>457</v>
      </c>
      <c r="F55" s="181">
        <v>44700</v>
      </c>
      <c r="G55" s="107" t="s">
        <v>458</v>
      </c>
      <c r="H55" s="184" t="s">
        <v>459</v>
      </c>
      <c r="I55" s="185">
        <v>7700</v>
      </c>
      <c r="J55" s="169">
        <v>7700</v>
      </c>
      <c r="K55" s="301" t="s">
        <v>503</v>
      </c>
      <c r="L55" s="302"/>
      <c r="M55" s="165">
        <f t="shared" si="0"/>
        <v>0</v>
      </c>
      <c r="N55" s="165"/>
    </row>
    <row r="56" spans="1:14" ht="30" hidden="1" x14ac:dyDescent="0.25">
      <c r="A56" s="85">
        <v>38</v>
      </c>
      <c r="B56" s="58">
        <v>44707</v>
      </c>
      <c r="C56" s="52" t="s">
        <v>460</v>
      </c>
      <c r="D56" s="53">
        <v>44699</v>
      </c>
      <c r="E56" s="54" t="s">
        <v>461</v>
      </c>
      <c r="F56" s="58">
        <v>44685</v>
      </c>
      <c r="G56" s="55" t="s">
        <v>462</v>
      </c>
      <c r="H56" s="25" t="s">
        <v>448</v>
      </c>
      <c r="I56" s="57">
        <v>180499.99</v>
      </c>
      <c r="J56" s="56">
        <v>180499.99</v>
      </c>
      <c r="K56" s="309" t="s">
        <v>503</v>
      </c>
      <c r="L56" s="310"/>
      <c r="M56" s="72">
        <f t="shared" si="0"/>
        <v>0</v>
      </c>
      <c r="N56" s="72"/>
    </row>
    <row r="57" spans="1:14" ht="30" hidden="1" x14ac:dyDescent="0.25">
      <c r="A57" s="143">
        <v>39</v>
      </c>
      <c r="B57" s="152">
        <v>44712</v>
      </c>
      <c r="C57" s="153" t="s">
        <v>130</v>
      </c>
      <c r="D57" s="104"/>
      <c r="E57" s="156"/>
      <c r="F57" s="152"/>
      <c r="G57" s="106"/>
      <c r="H57" s="154" t="s">
        <v>384</v>
      </c>
      <c r="I57" s="155">
        <v>39385.629999999997</v>
      </c>
      <c r="J57" s="157">
        <v>39385.629999999997</v>
      </c>
      <c r="K57" s="158">
        <v>44714</v>
      </c>
      <c r="L57" s="158" t="s">
        <v>505</v>
      </c>
      <c r="M57" s="150">
        <f t="shared" si="0"/>
        <v>0</v>
      </c>
      <c r="N57" s="150"/>
    </row>
    <row r="58" spans="1:14" ht="48" thickBot="1" x14ac:dyDescent="0.3">
      <c r="A58" s="214">
        <v>9</v>
      </c>
      <c r="B58" s="246">
        <v>44712</v>
      </c>
      <c r="C58" s="251" t="s">
        <v>449</v>
      </c>
      <c r="D58" s="248">
        <v>44707</v>
      </c>
      <c r="E58" s="252" t="s">
        <v>463</v>
      </c>
      <c r="F58" s="246">
        <v>44650</v>
      </c>
      <c r="G58" s="224" t="s">
        <v>465</v>
      </c>
      <c r="H58" s="221" t="s">
        <v>464</v>
      </c>
      <c r="I58" s="250">
        <f>86379.95+91387.62</f>
        <v>177767.57</v>
      </c>
      <c r="J58" s="254"/>
      <c r="K58" s="255"/>
      <c r="L58" s="255"/>
      <c r="M58" s="223">
        <f t="shared" si="0"/>
        <v>177767.57</v>
      </c>
      <c r="N58" s="225"/>
    </row>
    <row r="59" spans="1:14" ht="45" hidden="1" x14ac:dyDescent="0.25">
      <c r="A59" s="170">
        <v>41</v>
      </c>
      <c r="B59" s="171">
        <v>44712</v>
      </c>
      <c r="C59" s="172" t="s">
        <v>181</v>
      </c>
      <c r="D59" s="186">
        <v>44704</v>
      </c>
      <c r="E59" s="187" t="s">
        <v>466</v>
      </c>
      <c r="F59" s="171">
        <v>44700</v>
      </c>
      <c r="G59" s="188" t="s">
        <v>467</v>
      </c>
      <c r="H59" s="176" t="s">
        <v>468</v>
      </c>
      <c r="I59" s="177">
        <v>10915</v>
      </c>
      <c r="J59" s="189">
        <v>10915</v>
      </c>
      <c r="K59" s="190"/>
      <c r="L59" s="190"/>
      <c r="M59" s="180">
        <f t="shared" si="0"/>
        <v>0</v>
      </c>
      <c r="N59" s="190"/>
    </row>
    <row r="60" spans="1:14" ht="63.75" thickBot="1" x14ac:dyDescent="0.3">
      <c r="A60" s="214">
        <v>10</v>
      </c>
      <c r="B60" s="246">
        <v>44712</v>
      </c>
      <c r="C60" s="251" t="s">
        <v>407</v>
      </c>
      <c r="D60" s="248">
        <v>44704</v>
      </c>
      <c r="E60" s="249" t="s">
        <v>469</v>
      </c>
      <c r="F60" s="246">
        <v>44701</v>
      </c>
      <c r="G60" s="253" t="s">
        <v>470</v>
      </c>
      <c r="H60" s="221" t="s">
        <v>471</v>
      </c>
      <c r="I60" s="250">
        <v>12725.12</v>
      </c>
      <c r="J60" s="254"/>
      <c r="K60" s="319" t="s">
        <v>511</v>
      </c>
      <c r="L60" s="320"/>
      <c r="M60" s="223">
        <f t="shared" si="0"/>
        <v>12725.12</v>
      </c>
      <c r="N60" s="225"/>
    </row>
    <row r="61" spans="1:14" ht="32.25" hidden="1" customHeight="1" x14ac:dyDescent="0.25">
      <c r="A61" s="170">
        <v>43</v>
      </c>
      <c r="B61" s="171">
        <v>44712</v>
      </c>
      <c r="C61" s="172" t="s">
        <v>275</v>
      </c>
      <c r="D61" s="186">
        <v>44704</v>
      </c>
      <c r="E61" s="187" t="s">
        <v>472</v>
      </c>
      <c r="F61" s="171">
        <v>44698</v>
      </c>
      <c r="G61" s="188" t="s">
        <v>473</v>
      </c>
      <c r="H61" s="176" t="s">
        <v>474</v>
      </c>
      <c r="I61" s="177">
        <v>128698.82</v>
      </c>
      <c r="J61" s="189">
        <v>128698.82</v>
      </c>
      <c r="K61" s="321" t="s">
        <v>511</v>
      </c>
      <c r="L61" s="322"/>
      <c r="M61" s="180">
        <f t="shared" si="0"/>
        <v>0</v>
      </c>
      <c r="N61" s="180"/>
    </row>
    <row r="62" spans="1:14" ht="47.25" x14ac:dyDescent="0.25">
      <c r="A62" s="226">
        <v>11</v>
      </c>
      <c r="B62" s="227">
        <v>44712</v>
      </c>
      <c r="C62" s="228" t="s">
        <v>475</v>
      </c>
      <c r="D62" s="229">
        <v>44711</v>
      </c>
      <c r="E62" s="230" t="s">
        <v>476</v>
      </c>
      <c r="F62" s="227">
        <v>44704</v>
      </c>
      <c r="G62" s="231" t="s">
        <v>477</v>
      </c>
      <c r="H62" s="232" t="s">
        <v>478</v>
      </c>
      <c r="I62" s="256">
        <v>60818.44</v>
      </c>
      <c r="J62" s="257"/>
      <c r="K62" s="258"/>
      <c r="L62" s="258"/>
      <c r="M62" s="234">
        <f t="shared" si="0"/>
        <v>60818.44</v>
      </c>
      <c r="N62" s="235"/>
    </row>
    <row r="63" spans="1:14" ht="47.25" x14ac:dyDescent="0.25">
      <c r="A63" s="236">
        <v>12</v>
      </c>
      <c r="B63" s="115">
        <v>44712</v>
      </c>
      <c r="C63" s="116" t="s">
        <v>24</v>
      </c>
      <c r="D63" s="117">
        <v>44709</v>
      </c>
      <c r="E63" s="118" t="s">
        <v>479</v>
      </c>
      <c r="F63" s="115"/>
      <c r="G63" s="119"/>
      <c r="H63" s="114" t="s">
        <v>480</v>
      </c>
      <c r="I63" s="122">
        <v>268385.42</v>
      </c>
      <c r="J63" s="124"/>
      <c r="K63" s="125"/>
      <c r="L63" s="125"/>
      <c r="M63" s="113">
        <f t="shared" si="0"/>
        <v>268385.42</v>
      </c>
      <c r="N63" s="237"/>
    </row>
    <row r="64" spans="1:14" ht="63" x14ac:dyDescent="0.25">
      <c r="A64" s="236">
        <v>13</v>
      </c>
      <c r="B64" s="115">
        <v>44712</v>
      </c>
      <c r="C64" s="116" t="s">
        <v>481</v>
      </c>
      <c r="D64" s="117">
        <v>44698</v>
      </c>
      <c r="E64" s="118" t="s">
        <v>482</v>
      </c>
      <c r="F64" s="115">
        <v>44692</v>
      </c>
      <c r="G64" s="126">
        <v>44563</v>
      </c>
      <c r="H64" s="114" t="s">
        <v>512</v>
      </c>
      <c r="I64" s="122">
        <v>35808.559999999998</v>
      </c>
      <c r="J64" s="124"/>
      <c r="K64" s="116"/>
      <c r="L64" s="116"/>
      <c r="M64" s="113">
        <f t="shared" si="0"/>
        <v>35808.559999999998</v>
      </c>
      <c r="N64" s="259"/>
    </row>
    <row r="65" spans="1:14" ht="63" x14ac:dyDescent="0.25">
      <c r="A65" s="236">
        <v>14</v>
      </c>
      <c r="B65" s="115">
        <v>44712</v>
      </c>
      <c r="C65" s="116" t="s">
        <v>378</v>
      </c>
      <c r="D65" s="117">
        <v>44712</v>
      </c>
      <c r="E65" s="118" t="s">
        <v>485</v>
      </c>
      <c r="F65" s="115">
        <v>44704</v>
      </c>
      <c r="G65" s="119" t="s">
        <v>486</v>
      </c>
      <c r="H65" s="114" t="s">
        <v>487</v>
      </c>
      <c r="I65" s="122">
        <v>42214.5</v>
      </c>
      <c r="J65" s="124"/>
      <c r="K65" s="325" t="s">
        <v>511</v>
      </c>
      <c r="L65" s="326"/>
      <c r="M65" s="113">
        <f t="shared" ref="M65" si="1">I65-J65</f>
        <v>42214.5</v>
      </c>
      <c r="N65" s="259"/>
    </row>
    <row r="66" spans="1:14" ht="47.25" x14ac:dyDescent="0.25">
      <c r="A66" s="236">
        <v>15</v>
      </c>
      <c r="B66" s="115">
        <v>44712</v>
      </c>
      <c r="C66" s="116" t="s">
        <v>526</v>
      </c>
      <c r="D66" s="117">
        <v>44707</v>
      </c>
      <c r="E66" s="118" t="s">
        <v>527</v>
      </c>
      <c r="F66" s="115">
        <v>44704</v>
      </c>
      <c r="G66" s="119" t="s">
        <v>528</v>
      </c>
      <c r="H66" s="114" t="s">
        <v>529</v>
      </c>
      <c r="I66" s="122"/>
      <c r="J66" s="124"/>
      <c r="K66" s="127"/>
      <c r="L66" s="128"/>
      <c r="M66" s="113">
        <v>143999.65</v>
      </c>
      <c r="N66" s="259"/>
    </row>
    <row r="67" spans="1:14" ht="47.25" x14ac:dyDescent="0.25">
      <c r="A67" s="236">
        <v>16</v>
      </c>
      <c r="B67" s="115">
        <v>44712</v>
      </c>
      <c r="C67" s="116" t="s">
        <v>45</v>
      </c>
      <c r="D67" s="129" t="s">
        <v>535</v>
      </c>
      <c r="E67" s="123" t="s">
        <v>536</v>
      </c>
      <c r="F67" s="115">
        <v>44707</v>
      </c>
      <c r="G67" s="119" t="s">
        <v>530</v>
      </c>
      <c r="H67" s="114" t="s">
        <v>531</v>
      </c>
      <c r="I67" s="122"/>
      <c r="J67" s="124"/>
      <c r="K67" s="127"/>
      <c r="L67" s="128"/>
      <c r="M67" s="113">
        <v>4875</v>
      </c>
      <c r="N67" s="259"/>
    </row>
    <row r="68" spans="1:14" ht="114" customHeight="1" x14ac:dyDescent="0.25">
      <c r="A68" s="236">
        <v>17</v>
      </c>
      <c r="B68" s="115">
        <v>44712</v>
      </c>
      <c r="C68" s="116" t="s">
        <v>45</v>
      </c>
      <c r="D68" s="129" t="s">
        <v>538</v>
      </c>
      <c r="E68" s="123" t="s">
        <v>537</v>
      </c>
      <c r="F68" s="115">
        <v>44530</v>
      </c>
      <c r="G68" s="119" t="s">
        <v>46</v>
      </c>
      <c r="H68" s="114" t="s">
        <v>55</v>
      </c>
      <c r="I68" s="122"/>
      <c r="J68" s="124"/>
      <c r="K68" s="127"/>
      <c r="L68" s="128"/>
      <c r="M68" s="113">
        <f>1710+2964+6875+3078+1539+1254+2793</f>
        <v>20213</v>
      </c>
      <c r="N68" s="259"/>
    </row>
    <row r="69" spans="1:14" ht="16.5" thickBot="1" x14ac:dyDescent="0.3">
      <c r="A69" s="260">
        <v>18</v>
      </c>
      <c r="B69" s="261">
        <v>44712</v>
      </c>
      <c r="C69" s="262" t="s">
        <v>532</v>
      </c>
      <c r="D69" s="263">
        <v>44699</v>
      </c>
      <c r="E69" s="264" t="s">
        <v>533</v>
      </c>
      <c r="F69" s="261"/>
      <c r="G69" s="265"/>
      <c r="H69" s="266"/>
      <c r="I69" s="267"/>
      <c r="J69" s="268"/>
      <c r="K69" s="323"/>
      <c r="L69" s="324"/>
      <c r="M69" s="269">
        <v>45887.839999999997</v>
      </c>
      <c r="N69" s="270"/>
    </row>
    <row r="70" spans="1:14" ht="16.5" thickBot="1" x14ac:dyDescent="0.3">
      <c r="A70" s="315" t="s">
        <v>540</v>
      </c>
      <c r="B70" s="316"/>
      <c r="C70" s="316"/>
      <c r="D70" s="316"/>
      <c r="E70" s="316"/>
      <c r="F70" s="316"/>
      <c r="G70" s="316"/>
      <c r="H70" s="316"/>
      <c r="I70" s="316"/>
      <c r="J70" s="316"/>
      <c r="K70" s="316"/>
      <c r="L70" s="317"/>
      <c r="M70" s="271">
        <f>SUM(M18:M69)</f>
        <v>1637404.2400000002</v>
      </c>
      <c r="N70" s="272"/>
    </row>
    <row r="71" spans="1:14" ht="15.75" x14ac:dyDescent="0.25">
      <c r="A71" s="130"/>
      <c r="B71" s="131"/>
      <c r="C71" s="132"/>
      <c r="D71" s="133"/>
      <c r="E71" s="134"/>
      <c r="F71" s="131"/>
      <c r="G71" s="135"/>
      <c r="H71" s="136"/>
      <c r="I71" s="137"/>
      <c r="J71" s="138"/>
      <c r="K71" s="132"/>
      <c r="L71" s="132"/>
      <c r="M71" s="139"/>
      <c r="N71" s="140"/>
    </row>
    <row r="72" spans="1:14" ht="15.75" x14ac:dyDescent="0.25">
      <c r="A72" s="130"/>
      <c r="B72" s="131"/>
      <c r="C72" s="132"/>
      <c r="D72" s="133"/>
      <c r="E72" s="134"/>
      <c r="F72" s="131"/>
      <c r="G72" s="135"/>
      <c r="H72" s="136"/>
      <c r="I72" s="137"/>
      <c r="J72" s="138"/>
      <c r="K72" s="132"/>
      <c r="L72" s="132"/>
      <c r="M72" s="141"/>
      <c r="N72" s="140"/>
    </row>
    <row r="73" spans="1:14" ht="15.75" x14ac:dyDescent="0.25">
      <c r="A73" s="130"/>
      <c r="B73" s="131"/>
      <c r="C73" s="132"/>
      <c r="D73" s="133"/>
      <c r="E73" s="134"/>
      <c r="F73" s="131"/>
      <c r="G73" s="135"/>
      <c r="H73" s="136"/>
      <c r="I73" s="137"/>
      <c r="J73" s="138"/>
      <c r="K73" s="132"/>
      <c r="L73" s="132"/>
      <c r="M73" s="139"/>
      <c r="N73" s="140"/>
    </row>
    <row r="74" spans="1:14" ht="15.75" x14ac:dyDescent="0.25">
      <c r="A74" s="130"/>
      <c r="B74" s="131"/>
      <c r="C74" s="132"/>
      <c r="D74" s="133"/>
      <c r="E74" s="134"/>
      <c r="F74" s="131"/>
      <c r="G74" s="135"/>
      <c r="H74" s="136"/>
      <c r="I74" s="137"/>
      <c r="J74" s="138"/>
      <c r="K74" s="132"/>
      <c r="L74" s="132"/>
      <c r="M74" s="139"/>
      <c r="N74" s="140"/>
    </row>
    <row r="75" spans="1:14" ht="15.75" x14ac:dyDescent="0.25">
      <c r="A75" s="130"/>
      <c r="B75" s="131"/>
      <c r="C75" s="132"/>
      <c r="D75" s="133"/>
      <c r="E75" s="134"/>
      <c r="F75" s="131"/>
      <c r="G75" s="135"/>
      <c r="H75" s="136"/>
      <c r="I75" s="137"/>
      <c r="J75" s="138"/>
      <c r="K75" s="132"/>
      <c r="L75" s="132"/>
      <c r="M75" s="139"/>
      <c r="N75" s="140"/>
    </row>
    <row r="76" spans="1:14" ht="21" customHeight="1" x14ac:dyDescent="0.25">
      <c r="A76" s="130"/>
      <c r="B76" s="131"/>
      <c r="C76" s="108" t="s">
        <v>96</v>
      </c>
      <c r="D76" s="273"/>
      <c r="E76" s="273"/>
      <c r="F76" s="318" t="s">
        <v>97</v>
      </c>
      <c r="G76" s="318"/>
      <c r="H76" s="108"/>
      <c r="I76" s="318" t="s">
        <v>98</v>
      </c>
      <c r="J76" s="318"/>
      <c r="K76" s="318"/>
      <c r="L76" s="76"/>
      <c r="M76" s="121"/>
      <c r="N76" s="121"/>
    </row>
    <row r="77" spans="1:14" ht="15.75" customHeight="1" x14ac:dyDescent="0.25">
      <c r="A77" s="130"/>
      <c r="B77" s="131"/>
      <c r="C77" s="97" t="s">
        <v>113</v>
      </c>
      <c r="D77" s="274"/>
      <c r="E77" s="274"/>
      <c r="F77" s="313" t="s">
        <v>99</v>
      </c>
      <c r="G77" s="313"/>
      <c r="H77" s="110"/>
      <c r="I77" s="313" t="s">
        <v>100</v>
      </c>
      <c r="J77" s="313"/>
      <c r="K77" s="313"/>
      <c r="L77" s="76"/>
      <c r="M77" s="121"/>
      <c r="N77" s="121"/>
    </row>
    <row r="78" spans="1:14" ht="15.75" customHeight="1" x14ac:dyDescent="0.25">
      <c r="A78" s="130"/>
      <c r="B78" s="131"/>
      <c r="C78" s="142" t="s">
        <v>114</v>
      </c>
      <c r="D78" s="275"/>
      <c r="E78" s="275"/>
      <c r="F78" s="314" t="s">
        <v>101</v>
      </c>
      <c r="G78" s="314"/>
      <c r="H78" s="142"/>
      <c r="I78" s="314" t="s">
        <v>102</v>
      </c>
      <c r="J78" s="314"/>
      <c r="K78" s="314"/>
      <c r="L78" s="76"/>
      <c r="M78" s="121"/>
      <c r="N78" s="121"/>
    </row>
  </sheetData>
  <protectedRanges>
    <protectedRange sqref="H76:K76" name="Rango1_3_6_1_1"/>
    <protectedRange sqref="C76" name="Rango1_4_6_1_1"/>
  </protectedRanges>
  <autoFilter ref="A17:T69">
    <filterColumn colId="12">
      <filters>
        <filter val="12,725.12"/>
        <filter val="127,853.00"/>
        <filter val="143,999.65"/>
        <filter val="177,767.57"/>
        <filter val="20,213.00"/>
        <filter val="219,211.00"/>
        <filter val="242,087.92"/>
        <filter val="268,385.42"/>
        <filter val="35,808.56"/>
        <filter val="4,875.00"/>
        <filter val="42,146.06"/>
        <filter val="42,214.50"/>
        <filter val="45,061.30"/>
        <filter val="45,887.84"/>
        <filter val="60,818.44"/>
        <filter val="67,760.00"/>
        <filter val="71,149.86"/>
        <filter val="9,440.00"/>
      </filters>
    </filterColumn>
  </autoFilter>
  <mergeCells count="45">
    <mergeCell ref="A11:N11"/>
    <mergeCell ref="A12:N12"/>
    <mergeCell ref="A13:N13"/>
    <mergeCell ref="A14:N14"/>
    <mergeCell ref="A15:N15"/>
    <mergeCell ref="A16:N16"/>
    <mergeCell ref="N24:N25"/>
    <mergeCell ref="O24:O25"/>
    <mergeCell ref="J24:J25"/>
    <mergeCell ref="K24:K25"/>
    <mergeCell ref="L24:L25"/>
    <mergeCell ref="M24:M25"/>
    <mergeCell ref="F24:F25"/>
    <mergeCell ref="G24:G25"/>
    <mergeCell ref="H24:H25"/>
    <mergeCell ref="A24:A25"/>
    <mergeCell ref="B24:B25"/>
    <mergeCell ref="C24:C25"/>
    <mergeCell ref="D24:D25"/>
    <mergeCell ref="E24:E25"/>
    <mergeCell ref="I77:K77"/>
    <mergeCell ref="I78:K78"/>
    <mergeCell ref="F77:G77"/>
    <mergeCell ref="F78:G78"/>
    <mergeCell ref="K56:L56"/>
    <mergeCell ref="A70:L70"/>
    <mergeCell ref="I76:K76"/>
    <mergeCell ref="F76:G76"/>
    <mergeCell ref="K60:L60"/>
    <mergeCell ref="K61:L61"/>
    <mergeCell ref="K69:L69"/>
    <mergeCell ref="K65:L65"/>
    <mergeCell ref="I24:I25"/>
    <mergeCell ref="K30:L30"/>
    <mergeCell ref="K55:L55"/>
    <mergeCell ref="K26:L26"/>
    <mergeCell ref="K27:L27"/>
    <mergeCell ref="K28:L28"/>
    <mergeCell ref="K46:L46"/>
    <mergeCell ref="K51:L51"/>
    <mergeCell ref="K52:L52"/>
    <mergeCell ref="K53:L53"/>
    <mergeCell ref="K48:L48"/>
    <mergeCell ref="K49:L49"/>
    <mergeCell ref="K50:L50"/>
  </mergeCells>
  <printOptions horizontalCentered="1"/>
  <pageMargins left="0" right="0" top="0.98425196850393704" bottom="0" header="0.31496062992125984" footer="0.31496062992125984"/>
  <pageSetup scale="52" fitToHeight="0" orientation="landscape"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DEUDA ADM. </vt:lpstr>
      <vt:lpstr>REG. Y PAGO PROVEEDORES</vt:lpstr>
      <vt:lpstr>'REG. Y PAGO PROVEEDORES'!Área_de_impresión</vt:lpstr>
      <vt:lpstr>'REG. Y PAGO PROVEEDORES'!Títulos_a_imprimir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Rafaela Gomez</dc:creator>
  <cp:lastModifiedBy>Dionicio Felix Castro</cp:lastModifiedBy>
  <cp:lastPrinted>2022-06-10T14:55:50Z</cp:lastPrinted>
  <dcterms:created xsi:type="dcterms:W3CDTF">2013-05-13T17:08:01Z</dcterms:created>
  <dcterms:modified xsi:type="dcterms:W3CDTF">2022-06-10T14:55:56Z</dcterms:modified>
</cp:coreProperties>
</file>